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A1F7B69A-30FE-4D72-B36C-633D2A9F71BB}" xr6:coauthVersionLast="37" xr6:coauthVersionMax="37" xr10:uidLastSave="{00000000-0000-0000-0000-000000000000}"/>
  <bookViews>
    <workbookView xWindow="120" yWindow="105" windowWidth="19020" windowHeight="11895" activeTab="1" xr2:uid="{00000000-000D-0000-FFFF-FFFF00000000}"/>
  </bookViews>
  <sheets>
    <sheet name="MAPA" sheetId="1" r:id="rId1"/>
    <sheet name="OPĆI DIO 2" sheetId="4" r:id="rId2"/>
    <sheet name="PLAN PRIHODA" sheetId="2" r:id="rId3"/>
    <sheet name="PLAN RASHODA I IZDATAKA" sheetId="3" r:id="rId4"/>
  </sheets>
  <definedNames>
    <definedName name="_xlnm._FilterDatabase" localSheetId="3" hidden="1">'PLAN RASHODA I IZDATAKA'!#REF!</definedName>
    <definedName name="_xlnm.Print_Titles" localSheetId="2">'PLAN PRIHODA'!$1:$1</definedName>
    <definedName name="_xlnm.Print_Titles" localSheetId="3">'PLAN RASHODA I IZDATAKA'!$1:$2</definedName>
    <definedName name="_xlnm.Print_Area" localSheetId="0">MAPA!$A$1:$H$5</definedName>
    <definedName name="_xlnm.Print_Area" localSheetId="2">'PLAN PRIHODA'!$A$1:$I$59</definedName>
  </definedNames>
  <calcPr calcId="179021"/>
</workbook>
</file>

<file path=xl/calcChain.xml><?xml version="1.0" encoding="utf-8"?>
<calcChain xmlns="http://schemas.openxmlformats.org/spreadsheetml/2006/main">
  <c r="D110" i="3" l="1"/>
  <c r="F27" i="4" l="1"/>
  <c r="H22" i="4"/>
  <c r="H15" i="4"/>
  <c r="H12" i="4"/>
  <c r="H6" i="4"/>
  <c r="H7" i="4"/>
  <c r="H9" i="4"/>
  <c r="H10" i="4"/>
  <c r="H11" i="4"/>
  <c r="G12" i="4"/>
  <c r="G9" i="4"/>
  <c r="G6" i="4"/>
  <c r="F25" i="4"/>
  <c r="E222" i="3"/>
  <c r="D222" i="3"/>
  <c r="M221" i="3"/>
  <c r="N120" i="3" l="1"/>
  <c r="N217" i="3"/>
  <c r="N126" i="3" l="1"/>
  <c r="C196" i="3" l="1"/>
  <c r="C197" i="3"/>
  <c r="C198" i="3"/>
  <c r="N216" i="3"/>
  <c r="N215" i="3" s="1"/>
  <c r="N214" i="3" s="1"/>
  <c r="N213" i="3" s="1"/>
  <c r="M216" i="3"/>
  <c r="M215" i="3" s="1"/>
  <c r="M214" i="3" s="1"/>
  <c r="M213" i="3" s="1"/>
  <c r="N207" i="3"/>
  <c r="N208" i="3"/>
  <c r="N209" i="3"/>
  <c r="N210" i="3"/>
  <c r="M207" i="3"/>
  <c r="M208" i="3"/>
  <c r="M209" i="3"/>
  <c r="M210" i="3"/>
  <c r="N211" i="3"/>
  <c r="N199" i="3"/>
  <c r="N201" i="3"/>
  <c r="N202" i="3"/>
  <c r="C200" i="3"/>
  <c r="M200" i="3"/>
  <c r="C202" i="3"/>
  <c r="M204" i="3"/>
  <c r="N204" i="3" s="1"/>
  <c r="N205" i="3"/>
  <c r="N206" i="3"/>
  <c r="M170" i="3"/>
  <c r="N170" i="3" s="1"/>
  <c r="N171" i="3"/>
  <c r="N173" i="3"/>
  <c r="N175" i="3"/>
  <c r="N178" i="3"/>
  <c r="M178" i="3"/>
  <c r="N179" i="3"/>
  <c r="N184" i="3"/>
  <c r="N185" i="3"/>
  <c r="N186" i="3"/>
  <c r="N187" i="3"/>
  <c r="N188" i="3"/>
  <c r="M184" i="3"/>
  <c r="M185" i="3"/>
  <c r="M186" i="3"/>
  <c r="M187" i="3"/>
  <c r="M156" i="3"/>
  <c r="M157" i="3"/>
  <c r="M158" i="3"/>
  <c r="M159" i="3"/>
  <c r="N161" i="3"/>
  <c r="N162" i="3"/>
  <c r="M161" i="3"/>
  <c r="M162" i="3"/>
  <c r="N163" i="3"/>
  <c r="M163" i="3"/>
  <c r="N164" i="3"/>
  <c r="M164" i="3"/>
  <c r="N165" i="3"/>
  <c r="N166" i="3"/>
  <c r="M166" i="3"/>
  <c r="N167" i="3"/>
  <c r="N156" i="3"/>
  <c r="N157" i="3"/>
  <c r="N158" i="3"/>
  <c r="N159" i="3"/>
  <c r="N160" i="3"/>
  <c r="N132" i="3"/>
  <c r="N133" i="3"/>
  <c r="N134" i="3"/>
  <c r="N135" i="3"/>
  <c r="M132" i="3"/>
  <c r="M133" i="3"/>
  <c r="M134" i="3"/>
  <c r="M169" i="3" l="1"/>
  <c r="M198" i="3"/>
  <c r="M197" i="3" s="1"/>
  <c r="M196" i="3" s="1"/>
  <c r="M195" i="3" s="1"/>
  <c r="M135" i="3"/>
  <c r="N136" i="3"/>
  <c r="N138" i="3"/>
  <c r="N139" i="3"/>
  <c r="M138" i="3"/>
  <c r="M139" i="3"/>
  <c r="N148" i="3"/>
  <c r="N149" i="3"/>
  <c r="M148" i="3"/>
  <c r="M149" i="3"/>
  <c r="N150" i="3"/>
  <c r="N140" i="3"/>
  <c r="M140" i="3"/>
  <c r="N141" i="3"/>
  <c r="N142" i="3"/>
  <c r="M141" i="3"/>
  <c r="N143" i="3"/>
  <c r="M143" i="3"/>
  <c r="N144" i="3"/>
  <c r="N145" i="3"/>
  <c r="M145" i="3"/>
  <c r="N146" i="3"/>
  <c r="M119" i="3"/>
  <c r="M118" i="3" s="1"/>
  <c r="M120" i="3"/>
  <c r="N119" i="3" s="1"/>
  <c r="N118" i="3" s="1"/>
  <c r="M81" i="3"/>
  <c r="M80" i="3" s="1"/>
  <c r="M79" i="3" s="1"/>
  <c r="M78" i="3" s="1"/>
  <c r="N59" i="3"/>
  <c r="N60" i="3"/>
  <c r="N61" i="3"/>
  <c r="M59" i="3"/>
  <c r="M60" i="3"/>
  <c r="M61" i="3"/>
  <c r="M62" i="3"/>
  <c r="N62" i="3"/>
  <c r="N63" i="3"/>
  <c r="N64" i="3"/>
  <c r="M56" i="3"/>
  <c r="M28" i="3"/>
  <c r="M27" i="3" s="1"/>
  <c r="M26" i="3" s="1"/>
  <c r="M25" i="3" s="1"/>
  <c r="N29" i="3"/>
  <c r="N49" i="3"/>
  <c r="N56" i="3"/>
  <c r="N57" i="3"/>
  <c r="M9" i="3"/>
  <c r="M19" i="3"/>
  <c r="N18" i="3"/>
  <c r="N17" i="3"/>
  <c r="N15" i="3"/>
  <c r="N13" i="3"/>
  <c r="N12" i="3"/>
  <c r="N11" i="3"/>
  <c r="M168" i="3" l="1"/>
  <c r="M110" i="3" s="1"/>
  <c r="N169" i="3"/>
  <c r="N168" i="3" s="1"/>
  <c r="M8" i="3"/>
  <c r="M7" i="3" s="1"/>
  <c r="M6" i="3" s="1"/>
  <c r="I25" i="2"/>
  <c r="D170" i="3"/>
  <c r="M220" i="3" l="1"/>
  <c r="F24" i="2"/>
  <c r="D24" i="2"/>
  <c r="C24" i="2"/>
  <c r="D11" i="2"/>
  <c r="B43" i="2"/>
  <c r="C43" i="2"/>
  <c r="D43" i="2"/>
  <c r="E43" i="2"/>
  <c r="F43" i="2"/>
  <c r="G43" i="2"/>
  <c r="H43" i="2"/>
  <c r="I43" i="2"/>
  <c r="B58" i="2"/>
  <c r="C58" i="2"/>
  <c r="D58" i="2"/>
  <c r="E58" i="2"/>
  <c r="F58" i="2"/>
  <c r="G58" i="2"/>
  <c r="H58" i="2"/>
  <c r="I58" i="2"/>
  <c r="D198" i="3"/>
  <c r="C199" i="3"/>
  <c r="B59" i="2" l="1"/>
  <c r="B44" i="2"/>
  <c r="C136" i="3" l="1"/>
  <c r="J135" i="3"/>
  <c r="I135" i="3"/>
  <c r="H135" i="3"/>
  <c r="G135" i="3"/>
  <c r="F135" i="3"/>
  <c r="E135" i="3"/>
  <c r="D135" i="3"/>
  <c r="G133" i="3"/>
  <c r="G132" i="3" s="1"/>
  <c r="C134" i="3"/>
  <c r="H133" i="3"/>
  <c r="H132" i="3" s="1"/>
  <c r="C135" i="3" l="1"/>
  <c r="E204" i="3" l="1"/>
  <c r="E187" i="3"/>
  <c r="G143" i="3"/>
  <c r="C160" i="3" l="1"/>
  <c r="C159" i="3" s="1"/>
  <c r="C158" i="3" s="1"/>
  <c r="C157" i="3" s="1"/>
  <c r="G159" i="3"/>
  <c r="G158" i="3" s="1"/>
  <c r="G157" i="3" s="1"/>
  <c r="G156" i="3" s="1"/>
  <c r="D159" i="3"/>
  <c r="D158" i="3" s="1"/>
  <c r="D157" i="3" s="1"/>
  <c r="D156" i="3" s="1"/>
  <c r="C189" i="3"/>
  <c r="C188" i="3"/>
  <c r="D187" i="3"/>
  <c r="C187" i="3" s="1"/>
  <c r="C186" i="3" s="1"/>
  <c r="E186" i="3"/>
  <c r="E185" i="3" s="1"/>
  <c r="E184" i="3" s="1"/>
  <c r="D178" i="3"/>
  <c r="C175" i="3"/>
  <c r="C173" i="3"/>
  <c r="C178" i="3" l="1"/>
  <c r="D169" i="3"/>
  <c r="D186" i="3"/>
  <c r="D185" i="3" s="1"/>
  <c r="C185" i="3" s="1"/>
  <c r="C184" i="3" s="1"/>
  <c r="C156" i="3"/>
  <c r="C171" i="3"/>
  <c r="C179" i="3"/>
  <c r="D184" i="3" l="1"/>
  <c r="C170" i="3"/>
  <c r="D168" i="3"/>
  <c r="C169" i="3"/>
  <c r="C168" i="3" s="1"/>
  <c r="E24" i="2" l="1"/>
  <c r="J110" i="3"/>
  <c r="I110" i="3"/>
  <c r="C146" i="3"/>
  <c r="B19" i="2"/>
  <c r="B27" i="2" s="1"/>
  <c r="C167" i="3"/>
  <c r="K164" i="3" l="1"/>
  <c r="N200" i="3"/>
  <c r="N198" i="3" s="1"/>
  <c r="N197" i="3" s="1"/>
  <c r="N196" i="3" s="1"/>
  <c r="N195" i="3" s="1"/>
  <c r="G22" i="4"/>
  <c r="F9" i="4"/>
  <c r="F6" i="4"/>
  <c r="F12" i="4" s="1"/>
  <c r="F13" i="2"/>
  <c r="C142" i="3"/>
  <c r="C141" i="3" s="1"/>
  <c r="C147" i="3"/>
  <c r="C145" i="3" s="1"/>
  <c r="C150" i="3"/>
  <c r="C165" i="3"/>
  <c r="D210" i="3"/>
  <c r="D209" i="3" s="1"/>
  <c r="G17" i="2"/>
  <c r="F9" i="2"/>
  <c r="H5" i="2"/>
  <c r="E13" i="2"/>
  <c r="E27" i="2" s="1"/>
  <c r="H27" i="2"/>
  <c r="F7" i="2"/>
  <c r="D15" i="2"/>
  <c r="D27" i="2" s="1"/>
  <c r="C7" i="2"/>
  <c r="C27" i="2" s="1"/>
  <c r="D164" i="3"/>
  <c r="H89" i="3"/>
  <c r="K82" i="3"/>
  <c r="K81" i="3" s="1"/>
  <c r="K80" i="3" s="1"/>
  <c r="K79" i="3" s="1"/>
  <c r="K78" i="3" s="1"/>
  <c r="K166" i="3"/>
  <c r="H143" i="3"/>
  <c r="C144" i="3"/>
  <c r="C143" i="3" s="1"/>
  <c r="D116" i="3"/>
  <c r="D115" i="3" s="1"/>
  <c r="K113" i="3"/>
  <c r="G33" i="3"/>
  <c r="H33" i="3"/>
  <c r="I33" i="3"/>
  <c r="J33" i="3"/>
  <c r="K28" i="3"/>
  <c r="K27" i="3" s="1"/>
  <c r="K26" i="3" s="1"/>
  <c r="C24" i="3"/>
  <c r="C63" i="3"/>
  <c r="C76" i="3"/>
  <c r="C203" i="3"/>
  <c r="C205" i="3"/>
  <c r="C206" i="3"/>
  <c r="C211" i="3"/>
  <c r="C77" i="3"/>
  <c r="K195" i="3"/>
  <c r="C219" i="3"/>
  <c r="F200" i="3"/>
  <c r="D200" i="3"/>
  <c r="D121" i="3"/>
  <c r="D123" i="3"/>
  <c r="E62" i="3"/>
  <c r="F62" i="3"/>
  <c r="G62" i="3"/>
  <c r="H62" i="3"/>
  <c r="I62" i="3"/>
  <c r="J62" i="3"/>
  <c r="K62" i="3"/>
  <c r="D62" i="3"/>
  <c r="D61" i="3" s="1"/>
  <c r="E64" i="3"/>
  <c r="E61" i="3" s="1"/>
  <c r="E60" i="3" s="1"/>
  <c r="E59" i="3" s="1"/>
  <c r="F64" i="3"/>
  <c r="G64" i="3"/>
  <c r="H64" i="3"/>
  <c r="I64" i="3"/>
  <c r="J64" i="3"/>
  <c r="K64" i="3"/>
  <c r="F10" i="3"/>
  <c r="G10" i="3"/>
  <c r="H10" i="3"/>
  <c r="I10" i="3"/>
  <c r="J10" i="3"/>
  <c r="F14" i="3"/>
  <c r="G14" i="3"/>
  <c r="H14" i="3"/>
  <c r="I14" i="3"/>
  <c r="J14" i="3"/>
  <c r="F16" i="3"/>
  <c r="G16" i="3"/>
  <c r="H16" i="3"/>
  <c r="I16" i="3"/>
  <c r="J16" i="3"/>
  <c r="F20" i="3"/>
  <c r="G20" i="3"/>
  <c r="H20" i="3"/>
  <c r="I20" i="3"/>
  <c r="J20" i="3"/>
  <c r="F22" i="3"/>
  <c r="G22" i="3"/>
  <c r="H22" i="3"/>
  <c r="I22" i="3"/>
  <c r="J22" i="3"/>
  <c r="E126" i="3"/>
  <c r="F126" i="3"/>
  <c r="G126" i="3"/>
  <c r="I126" i="3"/>
  <c r="J126" i="3"/>
  <c r="E123" i="3"/>
  <c r="F123" i="3"/>
  <c r="G123" i="3"/>
  <c r="H123" i="3"/>
  <c r="I123" i="3"/>
  <c r="J123" i="3"/>
  <c r="E121" i="3"/>
  <c r="F121" i="3"/>
  <c r="G121" i="3"/>
  <c r="H121" i="3"/>
  <c r="I121" i="3"/>
  <c r="J121" i="3"/>
  <c r="E217" i="3"/>
  <c r="E216" i="3" s="1"/>
  <c r="E215" i="3" s="1"/>
  <c r="E214" i="3" s="1"/>
  <c r="E213" i="3" s="1"/>
  <c r="F217" i="3"/>
  <c r="F216" i="3" s="1"/>
  <c r="F215" i="3" s="1"/>
  <c r="F214" i="3" s="1"/>
  <c r="F213" i="3" s="1"/>
  <c r="G217" i="3"/>
  <c r="G216" i="3" s="1"/>
  <c r="G215" i="3" s="1"/>
  <c r="G214" i="3" s="1"/>
  <c r="G213" i="3" s="1"/>
  <c r="H217" i="3"/>
  <c r="H216" i="3" s="1"/>
  <c r="H215" i="3" s="1"/>
  <c r="H214" i="3" s="1"/>
  <c r="H213" i="3" s="1"/>
  <c r="I217" i="3"/>
  <c r="I216" i="3" s="1"/>
  <c r="I215" i="3" s="1"/>
  <c r="I214" i="3" s="1"/>
  <c r="I213" i="3" s="1"/>
  <c r="J217" i="3"/>
  <c r="J216" i="3" s="1"/>
  <c r="J215" i="3" s="1"/>
  <c r="J214" i="3" s="1"/>
  <c r="J213" i="3" s="1"/>
  <c r="E210" i="3"/>
  <c r="E209" i="3" s="1"/>
  <c r="E208" i="3" s="1"/>
  <c r="E207" i="3" s="1"/>
  <c r="F210" i="3"/>
  <c r="F209" i="3" s="1"/>
  <c r="F208" i="3" s="1"/>
  <c r="F207" i="3" s="1"/>
  <c r="G210" i="3"/>
  <c r="G209" i="3" s="1"/>
  <c r="G208" i="3" s="1"/>
  <c r="G207" i="3" s="1"/>
  <c r="H210" i="3"/>
  <c r="H209" i="3" s="1"/>
  <c r="H208" i="3" s="1"/>
  <c r="H207" i="3" s="1"/>
  <c r="I210" i="3"/>
  <c r="I209" i="3" s="1"/>
  <c r="I208" i="3" s="1"/>
  <c r="I207" i="3" s="1"/>
  <c r="J210" i="3"/>
  <c r="J209" i="3" s="1"/>
  <c r="J208" i="3" s="1"/>
  <c r="J207" i="3" s="1"/>
  <c r="E200" i="3"/>
  <c r="G200" i="3"/>
  <c r="G199" i="3" s="1"/>
  <c r="H200" i="3"/>
  <c r="H199" i="3" s="1"/>
  <c r="H164" i="3"/>
  <c r="H162" i="3"/>
  <c r="H161" i="3" s="1"/>
  <c r="I200" i="3"/>
  <c r="I199" i="3" s="1"/>
  <c r="J200" i="3"/>
  <c r="J199" i="3" s="1"/>
  <c r="D204" i="3"/>
  <c r="F204" i="3"/>
  <c r="G204" i="3"/>
  <c r="H204" i="3"/>
  <c r="I204" i="3"/>
  <c r="J204" i="3"/>
  <c r="D75" i="3"/>
  <c r="D74" i="3" s="1"/>
  <c r="E75" i="3"/>
  <c r="E74" i="3" s="1"/>
  <c r="E73" i="3" s="1"/>
  <c r="E72" i="3" s="1"/>
  <c r="E71" i="3" s="1"/>
  <c r="F75" i="3"/>
  <c r="F74" i="3" s="1"/>
  <c r="F73" i="3" s="1"/>
  <c r="F72" i="3" s="1"/>
  <c r="F71" i="3" s="1"/>
  <c r="G75" i="3"/>
  <c r="G74" i="3" s="1"/>
  <c r="G73" i="3" s="1"/>
  <c r="G72" i="3" s="1"/>
  <c r="G71" i="3" s="1"/>
  <c r="H75" i="3"/>
  <c r="H74" i="3" s="1"/>
  <c r="H73" i="3" s="1"/>
  <c r="H72" i="3" s="1"/>
  <c r="H71" i="3" s="1"/>
  <c r="I75" i="3"/>
  <c r="I74" i="3" s="1"/>
  <c r="I73" i="3" s="1"/>
  <c r="I72" i="3" s="1"/>
  <c r="I71" i="3" s="1"/>
  <c r="J75" i="3"/>
  <c r="J74" i="3" s="1"/>
  <c r="J73" i="3" s="1"/>
  <c r="J72" i="3" s="1"/>
  <c r="J71" i="3" s="1"/>
  <c r="D149" i="3"/>
  <c r="D148" i="3" s="1"/>
  <c r="E149" i="3"/>
  <c r="E148" i="3" s="1"/>
  <c r="F149" i="3"/>
  <c r="F148" i="3" s="1"/>
  <c r="G149" i="3"/>
  <c r="G148" i="3" s="1"/>
  <c r="H149" i="3"/>
  <c r="H148" i="3" s="1"/>
  <c r="I149" i="3"/>
  <c r="I148" i="3" s="1"/>
  <c r="J149" i="3"/>
  <c r="J148" i="3" s="1"/>
  <c r="D145" i="3"/>
  <c r="E145" i="3"/>
  <c r="F145" i="3"/>
  <c r="G145" i="3"/>
  <c r="H145" i="3"/>
  <c r="I145" i="3"/>
  <c r="J145" i="3"/>
  <c r="D141" i="3"/>
  <c r="E141" i="3"/>
  <c r="F141" i="3"/>
  <c r="G141" i="3"/>
  <c r="H141" i="3"/>
  <c r="I141" i="3"/>
  <c r="J141" i="3"/>
  <c r="D94" i="3"/>
  <c r="D93" i="3" s="1"/>
  <c r="E94" i="3"/>
  <c r="E93" i="3" s="1"/>
  <c r="F94" i="3"/>
  <c r="F93" i="3" s="1"/>
  <c r="G94" i="3"/>
  <c r="G93" i="3" s="1"/>
  <c r="H94" i="3"/>
  <c r="H93" i="3" s="1"/>
  <c r="I94" i="3"/>
  <c r="I93" i="3" s="1"/>
  <c r="J94" i="3"/>
  <c r="J93" i="3" s="1"/>
  <c r="D89" i="3"/>
  <c r="E89" i="3"/>
  <c r="F89" i="3"/>
  <c r="I89" i="3"/>
  <c r="J89" i="3"/>
  <c r="D82" i="3"/>
  <c r="E82" i="3"/>
  <c r="F82" i="3"/>
  <c r="H82" i="3"/>
  <c r="I82" i="3"/>
  <c r="J82" i="3"/>
  <c r="D20" i="3"/>
  <c r="D19" i="3" s="1"/>
  <c r="D56" i="3"/>
  <c r="E57" i="3"/>
  <c r="F56" i="3"/>
  <c r="G57" i="3"/>
  <c r="G56" i="3" s="1"/>
  <c r="H57" i="3"/>
  <c r="H56" i="3" s="1"/>
  <c r="I57" i="3"/>
  <c r="I56" i="3" s="1"/>
  <c r="J57" i="3"/>
  <c r="J56" i="3" s="1"/>
  <c r="E49" i="3"/>
  <c r="H49" i="3"/>
  <c r="I49" i="3"/>
  <c r="J49" i="3"/>
  <c r="D47" i="3"/>
  <c r="D28" i="3" s="1"/>
  <c r="E47" i="3"/>
  <c r="F47" i="3"/>
  <c r="G47" i="3"/>
  <c r="H47" i="3"/>
  <c r="I47" i="3"/>
  <c r="J47" i="3"/>
  <c r="E38" i="3"/>
  <c r="I38" i="3"/>
  <c r="J38" i="3"/>
  <c r="D16" i="3"/>
  <c r="E9" i="3"/>
  <c r="I27" i="2"/>
  <c r="J29" i="3"/>
  <c r="I29" i="3"/>
  <c r="H29" i="3"/>
  <c r="G29" i="3"/>
  <c r="E29" i="3"/>
  <c r="D10" i="3"/>
  <c r="G27" i="2"/>
  <c r="J61" i="3"/>
  <c r="J60" i="3" s="1"/>
  <c r="J59" i="3" s="1"/>
  <c r="F164" i="3"/>
  <c r="F162" i="3"/>
  <c r="F161" i="3" s="1"/>
  <c r="F113" i="3"/>
  <c r="F114" i="3"/>
  <c r="G164" i="3"/>
  <c r="G162" i="3"/>
  <c r="G161" i="3" s="1"/>
  <c r="I140" i="3" l="1"/>
  <c r="I134" i="3" s="1"/>
  <c r="I133" i="3" s="1"/>
  <c r="I132" i="3" s="1"/>
  <c r="I198" i="3"/>
  <c r="I197" i="3" s="1"/>
  <c r="I196" i="3" s="1"/>
  <c r="H19" i="3"/>
  <c r="E140" i="3"/>
  <c r="E134" i="3" s="1"/>
  <c r="E133" i="3" s="1"/>
  <c r="E132" i="3" s="1"/>
  <c r="K61" i="3"/>
  <c r="K60" i="3" s="1"/>
  <c r="K59" i="3" s="1"/>
  <c r="G61" i="3"/>
  <c r="G60" i="3" s="1"/>
  <c r="G59" i="3" s="1"/>
  <c r="F61" i="3"/>
  <c r="F60" i="3" s="1"/>
  <c r="F59" i="3" s="1"/>
  <c r="G140" i="3"/>
  <c r="G139" i="3" s="1"/>
  <c r="G138" i="3" s="1"/>
  <c r="F140" i="3"/>
  <c r="D140" i="3"/>
  <c r="D139" i="3" s="1"/>
  <c r="D138" i="3" s="1"/>
  <c r="F27" i="2"/>
  <c r="B28" i="2" s="1"/>
  <c r="J81" i="3"/>
  <c r="J80" i="3" s="1"/>
  <c r="J79" i="3" s="1"/>
  <c r="J78" i="3" s="1"/>
  <c r="I81" i="3"/>
  <c r="I80" i="3" s="1"/>
  <c r="I79" i="3" s="1"/>
  <c r="I78" i="3" s="1"/>
  <c r="E81" i="3"/>
  <c r="E80" i="3" s="1"/>
  <c r="E79" i="3" s="1"/>
  <c r="E78" i="3" s="1"/>
  <c r="G9" i="3"/>
  <c r="F139" i="3"/>
  <c r="F138" i="3" s="1"/>
  <c r="F134" i="3"/>
  <c r="F133" i="3" s="1"/>
  <c r="F132" i="3" s="1"/>
  <c r="F19" i="3"/>
  <c r="H9" i="3"/>
  <c r="H8" i="3" s="1"/>
  <c r="H6" i="3" s="1"/>
  <c r="J19" i="3"/>
  <c r="F198" i="3"/>
  <c r="G28" i="3"/>
  <c r="G27" i="3" s="1"/>
  <c r="G25" i="3" s="1"/>
  <c r="G81" i="3"/>
  <c r="C204" i="3"/>
  <c r="G120" i="3"/>
  <c r="G119" i="3" s="1"/>
  <c r="G118" i="3" s="1"/>
  <c r="G116" i="3" s="1"/>
  <c r="G115" i="3" s="1"/>
  <c r="G114" i="3" s="1"/>
  <c r="I120" i="3"/>
  <c r="I119" i="3" s="1"/>
  <c r="I118" i="3" s="1"/>
  <c r="I116" i="3" s="1"/>
  <c r="I113" i="3" s="1"/>
  <c r="E120" i="3"/>
  <c r="E119" i="3" s="1"/>
  <c r="K25" i="3"/>
  <c r="C47" i="3"/>
  <c r="G19" i="3"/>
  <c r="I9" i="3"/>
  <c r="J28" i="3"/>
  <c r="J27" i="3" s="1"/>
  <c r="J26" i="3" s="1"/>
  <c r="I19" i="3"/>
  <c r="J9" i="3"/>
  <c r="F9" i="3"/>
  <c r="E28" i="3"/>
  <c r="C20" i="3"/>
  <c r="N20" i="3" s="1"/>
  <c r="E198" i="3"/>
  <c r="C149" i="3"/>
  <c r="C148" i="3" s="1"/>
  <c r="K163" i="3"/>
  <c r="F22" i="4"/>
  <c r="F197" i="3"/>
  <c r="F196" i="3" s="1"/>
  <c r="F195" i="3" s="1"/>
  <c r="F28" i="3"/>
  <c r="F27" i="3" s="1"/>
  <c r="H28" i="3"/>
  <c r="H27" i="3" s="1"/>
  <c r="H26" i="3" s="1"/>
  <c r="I61" i="3"/>
  <c r="I60" i="3" s="1"/>
  <c r="I59" i="3" s="1"/>
  <c r="C210" i="3"/>
  <c r="I28" i="3"/>
  <c r="I27" i="3" s="1"/>
  <c r="C49" i="3"/>
  <c r="H81" i="3"/>
  <c r="H80" i="3" s="1"/>
  <c r="H79" i="3" s="1"/>
  <c r="H78" i="3" s="1"/>
  <c r="D81" i="3"/>
  <c r="D80" i="3" s="1"/>
  <c r="J120" i="3"/>
  <c r="J119" i="3" s="1"/>
  <c r="J118" i="3" s="1"/>
  <c r="J116" i="3" s="1"/>
  <c r="J115" i="3" s="1"/>
  <c r="J114" i="3" s="1"/>
  <c r="H120" i="3"/>
  <c r="H119" i="3" s="1"/>
  <c r="H118" i="3" s="1"/>
  <c r="H114" i="3" s="1"/>
  <c r="C14" i="3"/>
  <c r="N14" i="3" s="1"/>
  <c r="H61" i="3"/>
  <c r="H60" i="3" s="1"/>
  <c r="H59" i="3" s="1"/>
  <c r="I139" i="3"/>
  <c r="I138" i="3" s="1"/>
  <c r="C16" i="3"/>
  <c r="N16" i="3" s="1"/>
  <c r="J140" i="3"/>
  <c r="C217" i="3"/>
  <c r="D113" i="3"/>
  <c r="D9" i="3"/>
  <c r="D8" i="3" s="1"/>
  <c r="H140" i="3"/>
  <c r="H139" i="3" s="1"/>
  <c r="H138" i="3" s="1"/>
  <c r="J198" i="3"/>
  <c r="J197" i="3" s="1"/>
  <c r="J196" i="3" s="1"/>
  <c r="J195" i="3" s="1"/>
  <c r="J166" i="3" s="1"/>
  <c r="J164" i="3" s="1"/>
  <c r="J163" i="3" s="1"/>
  <c r="J162" i="3" s="1"/>
  <c r="J161" i="3" s="1"/>
  <c r="H198" i="3"/>
  <c r="H197" i="3" s="1"/>
  <c r="H196" i="3" s="1"/>
  <c r="H195" i="3" s="1"/>
  <c r="C126" i="3"/>
  <c r="D197" i="3"/>
  <c r="D120" i="3"/>
  <c r="D119" i="3" s="1"/>
  <c r="D118" i="3" s="1"/>
  <c r="C123" i="3"/>
  <c r="C29" i="3"/>
  <c r="C62" i="3"/>
  <c r="C57" i="3"/>
  <c r="C38" i="3"/>
  <c r="N38" i="3" s="1"/>
  <c r="C33" i="3"/>
  <c r="N33" i="3" s="1"/>
  <c r="C82" i="3"/>
  <c r="N82" i="3" s="1"/>
  <c r="C89" i="3"/>
  <c r="C140" i="3"/>
  <c r="C121" i="3"/>
  <c r="C22" i="3"/>
  <c r="N22" i="3" s="1"/>
  <c r="E19" i="3"/>
  <c r="C10" i="3"/>
  <c r="N10" i="3" s="1"/>
  <c r="D208" i="3"/>
  <c r="D207" i="3" s="1"/>
  <c r="C209" i="3"/>
  <c r="D60" i="3"/>
  <c r="C74" i="3"/>
  <c r="D73" i="3"/>
  <c r="D114" i="3"/>
  <c r="C93" i="3"/>
  <c r="I195" i="3"/>
  <c r="I166" i="3" s="1"/>
  <c r="I164" i="3" s="1"/>
  <c r="I163" i="3" s="1"/>
  <c r="I162" i="3" s="1"/>
  <c r="F81" i="3"/>
  <c r="F80" i="3" s="1"/>
  <c r="F79" i="3" s="1"/>
  <c r="F78" i="3" s="1"/>
  <c r="C94" i="3"/>
  <c r="E56" i="3"/>
  <c r="G198" i="3"/>
  <c r="G197" i="3" s="1"/>
  <c r="G196" i="3" s="1"/>
  <c r="G195" i="3" s="1"/>
  <c r="F120" i="3"/>
  <c r="F119" i="3" s="1"/>
  <c r="F118" i="3" s="1"/>
  <c r="C64" i="3"/>
  <c r="D216" i="3"/>
  <c r="C75" i="3"/>
  <c r="G80" i="3" l="1"/>
  <c r="G79" i="3" s="1"/>
  <c r="G78" i="3" s="1"/>
  <c r="N81" i="3"/>
  <c r="N80" i="3" s="1"/>
  <c r="N79" i="3" s="1"/>
  <c r="N78" i="3" s="1"/>
  <c r="F110" i="3"/>
  <c r="C139" i="3"/>
  <c r="C138" i="3" s="1"/>
  <c r="E139" i="3"/>
  <c r="E138" i="3" s="1"/>
  <c r="D134" i="3"/>
  <c r="D133" i="3" s="1"/>
  <c r="D132" i="3" s="1"/>
  <c r="C132" i="3" s="1"/>
  <c r="G8" i="3"/>
  <c r="G6" i="3" s="1"/>
  <c r="G113" i="3"/>
  <c r="J113" i="3"/>
  <c r="I115" i="3"/>
  <c r="I114" i="3" s="1"/>
  <c r="F8" i="3"/>
  <c r="J8" i="3"/>
  <c r="J7" i="3" s="1"/>
  <c r="C19" i="3"/>
  <c r="N19" i="3" s="1"/>
  <c r="J25" i="3"/>
  <c r="J139" i="3"/>
  <c r="J138" i="3" s="1"/>
  <c r="J134" i="3"/>
  <c r="J133" i="3" s="1"/>
  <c r="J132" i="3" s="1"/>
  <c r="I8" i="3"/>
  <c r="I6" i="3" s="1"/>
  <c r="E197" i="3"/>
  <c r="E196" i="3" s="1"/>
  <c r="E195" i="3" s="1"/>
  <c r="E8" i="3"/>
  <c r="E27" i="3"/>
  <c r="E26" i="3" s="1"/>
  <c r="G110" i="3"/>
  <c r="H7" i="3"/>
  <c r="F26" i="3"/>
  <c r="F25" i="3"/>
  <c r="H113" i="3"/>
  <c r="H110" i="3" s="1"/>
  <c r="C166" i="3"/>
  <c r="H25" i="3"/>
  <c r="G26" i="3"/>
  <c r="C61" i="3"/>
  <c r="C9" i="3"/>
  <c r="N9" i="3" s="1"/>
  <c r="C120" i="3"/>
  <c r="I161" i="3"/>
  <c r="E164" i="3"/>
  <c r="D163" i="3"/>
  <c r="K162" i="3"/>
  <c r="D27" i="3"/>
  <c r="C28" i="3"/>
  <c r="N28" i="3" s="1"/>
  <c r="I26" i="3"/>
  <c r="I25" i="3"/>
  <c r="C73" i="3"/>
  <c r="D72" i="3"/>
  <c r="D59" i="3"/>
  <c r="C59" i="3" s="1"/>
  <c r="C60" i="3"/>
  <c r="C119" i="3"/>
  <c r="E118" i="3"/>
  <c r="C80" i="3"/>
  <c r="D79" i="3"/>
  <c r="D78" i="3" s="1"/>
  <c r="C208" i="3"/>
  <c r="C207" i="3" s="1"/>
  <c r="D7" i="3"/>
  <c r="D6" i="3"/>
  <c r="C216" i="3"/>
  <c r="D215" i="3"/>
  <c r="C56" i="3"/>
  <c r="C81" i="3"/>
  <c r="D196" i="3"/>
  <c r="C133" i="3" l="1"/>
  <c r="G7" i="3"/>
  <c r="I7" i="3"/>
  <c r="J6" i="3"/>
  <c r="J220" i="3" s="1"/>
  <c r="F7" i="3"/>
  <c r="F6" i="3"/>
  <c r="F220" i="3" s="1"/>
  <c r="C8" i="3"/>
  <c r="N8" i="3" s="1"/>
  <c r="E25" i="3"/>
  <c r="G220" i="3"/>
  <c r="H220" i="3"/>
  <c r="E162" i="3"/>
  <c r="E161" i="3" s="1"/>
  <c r="C164" i="3"/>
  <c r="D26" i="3"/>
  <c r="D25" i="3" s="1"/>
  <c r="C27" i="3"/>
  <c r="N27" i="3" s="1"/>
  <c r="N26" i="3" s="1"/>
  <c r="I220" i="3"/>
  <c r="K161" i="3"/>
  <c r="C79" i="3"/>
  <c r="C78" i="3" s="1"/>
  <c r="E6" i="3"/>
  <c r="N6" i="3" s="1"/>
  <c r="E7" i="3"/>
  <c r="N7" i="3" s="1"/>
  <c r="D71" i="3"/>
  <c r="C71" i="3" s="1"/>
  <c r="C72" i="3"/>
  <c r="D195" i="3"/>
  <c r="D162" i="3" s="1"/>
  <c r="C195" i="3"/>
  <c r="C215" i="3"/>
  <c r="D214" i="3"/>
  <c r="E116" i="3"/>
  <c r="C118" i="3"/>
  <c r="C110" i="3" s="1"/>
  <c r="N110" i="3" s="1"/>
  <c r="C6" i="3" l="1"/>
  <c r="C7" i="3"/>
  <c r="K110" i="3"/>
  <c r="K220" i="3" s="1"/>
  <c r="C162" i="3"/>
  <c r="C161" i="3" s="1"/>
  <c r="C163" i="3"/>
  <c r="E115" i="3"/>
  <c r="C116" i="3"/>
  <c r="E113" i="3"/>
  <c r="E110" i="3" s="1"/>
  <c r="E220" i="3" s="1"/>
  <c r="D213" i="3"/>
  <c r="C213" i="3" s="1"/>
  <c r="C214" i="3"/>
  <c r="D161" i="3"/>
  <c r="C25" i="3"/>
  <c r="N25" i="3" s="1"/>
  <c r="C26" i="3"/>
  <c r="D220" i="3" l="1"/>
  <c r="C220" i="3"/>
  <c r="N220" i="3" s="1"/>
  <c r="E114" i="3"/>
  <c r="C114" i="3" s="1"/>
  <c r="C115" i="3"/>
</calcChain>
</file>

<file path=xl/sharedStrings.xml><?xml version="1.0" encoding="utf-8"?>
<sst xmlns="http://schemas.openxmlformats.org/spreadsheetml/2006/main" count="206" uniqueCount="115">
  <si>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</si>
  <si>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</si>
  <si>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</si>
  <si>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</si>
  <si>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</si>
  <si>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</si>
  <si>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</si>
  <si>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</si>
  <si>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</si>
  <si>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</si>
  <si>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</si>
  <si>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</si>
  <si>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</si>
  <si>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</si>
  <si>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</si>
  <si>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</si>
  <si>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</si>
  <si>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</si>
  <si>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</si>
  <si>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</si>
  <si>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</si>
  <si>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</si>
  <si>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</si>
  <si>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</si>
  <si>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</si>
  <si>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</si>
  <si>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</si>
  <si>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</si>
  <si>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</si>
  <si>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</si>
  <si>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</si>
  <si>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</si>
  <si>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</si>
  <si>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</si>
  <si>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</si>
  <si>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</si>
  <si>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</si>
  <si>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</si>
  <si>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</si>
  <si>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</si>
  <si>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</si>
  <si>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</si>
  <si>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</si>
  <si>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</si>
  <si>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Plaće za redovan rad</t>
  </si>
  <si>
    <t>Doprinosi za obvezno zdr.osiguranje</t>
  </si>
  <si>
    <t>Doprinosi za obv.osig.u slučaju nezaposlenosti</t>
  </si>
  <si>
    <t>Službena putovanja</t>
  </si>
  <si>
    <t>Naknade za prijevoz, rad na terenu</t>
  </si>
  <si>
    <t>Materijal i sirovine</t>
  </si>
  <si>
    <t>Mater.i dijelovi za tekuće i invest.održ.</t>
  </si>
  <si>
    <t>Naknade osobama izvan radnog odnosa</t>
  </si>
  <si>
    <t>Uredska oprema i namještaj</t>
  </si>
  <si>
    <t>Komunikacijska oprema</t>
  </si>
  <si>
    <t>Uređaji, strojevi i oprema za ost.namjene</t>
  </si>
  <si>
    <t>Knjige u knjižnicama</t>
  </si>
  <si>
    <t>Opći prihodi i primici- županijski proračun</t>
  </si>
  <si>
    <t>Opći prihodi i primici- državni proračun</t>
  </si>
  <si>
    <t>UKUPNO:</t>
  </si>
  <si>
    <t>Rashodi za dodatna ulaganja na nefinancijskoj imovini</t>
  </si>
  <si>
    <t>Dodatna ulaganja na građevinskim objektima</t>
  </si>
  <si>
    <t>A100001</t>
  </si>
  <si>
    <t>Nastavno i nenastavno osoblje</t>
  </si>
  <si>
    <t>Rashodi poslovanja</t>
  </si>
  <si>
    <t>Tekući projekt T100002 Dodatna ulaganja</t>
  </si>
  <si>
    <t>Program 1002  Rashodi za plaće zaposlenika</t>
  </si>
  <si>
    <t>Program 1003  Prehrana učenika i djelatnika škole u školskoj kuhinji</t>
  </si>
  <si>
    <t>Program 1001  Kapitalna ulaganja u osnovno školstvo</t>
  </si>
  <si>
    <t>Program 1003  Tekuće i investicijsko održavanje u školstvu</t>
  </si>
  <si>
    <t>Aktivnost A100001 Tekuće i investicijsko održavanje u školstvu</t>
  </si>
  <si>
    <t>Program 1001  Minimalni standard u osnovnom školstvu - materijalni i financijski rashodi</t>
  </si>
  <si>
    <t>Tekući projekt T100003 Natjecanja</t>
  </si>
  <si>
    <t>Program 1002  Kapitalno ulaganje</t>
  </si>
  <si>
    <t>Tekući projekt T100001 Oprema škola</t>
  </si>
  <si>
    <t>Aktivnost A100001 Rashodi poslovanja</t>
  </si>
  <si>
    <t>Aktivnost A100002 Tekuće i investicijsko održavanje</t>
  </si>
  <si>
    <t>Tekući projekt T100018 PLAĆA PRODUŽENI BORAVAK</t>
  </si>
  <si>
    <t>pomoći državni proračun</t>
  </si>
  <si>
    <t>Pomoći -općinski i gradski prorač.</t>
  </si>
  <si>
    <t>Pomoć HZZ</t>
  </si>
  <si>
    <t>Pomoći programi EU</t>
  </si>
  <si>
    <t>Tekući projekt T100002 Županijska stručna vijeća</t>
  </si>
  <si>
    <t>OŠ PUŠĆA</t>
  </si>
  <si>
    <t>OIB: 00402533812</t>
  </si>
  <si>
    <t>Tekući projekt T1000027 Međunarodna suradnja EU</t>
  </si>
  <si>
    <t>Ukupno prihodi i primici za 2019.</t>
  </si>
  <si>
    <t>671 ZŽ Shema</t>
  </si>
  <si>
    <t>6711 MIN. ST.</t>
  </si>
  <si>
    <t>671 OSTALO</t>
  </si>
  <si>
    <t>Ukupno prihodi i primici za 2020.</t>
  </si>
  <si>
    <t>naknade građanima i kućanstvima</t>
  </si>
  <si>
    <t>naknade građanima i kuć. U naravi</t>
  </si>
  <si>
    <t>Tekući projekt T100044 financ. nabave udžbe. u oš</t>
  </si>
  <si>
    <t>671 UDŽBENICI</t>
  </si>
  <si>
    <t>922 VIŠAK</t>
  </si>
  <si>
    <t>Program 1001  Pojačani standard u školstvu</t>
  </si>
  <si>
    <t>Tekući projekt T100029 Prsten potpore - pomoćnici u nastavi i stručni komunikacijski posrednici za učenike s teškoćama u razvoju</t>
  </si>
  <si>
    <t>Plaće (bruto)</t>
  </si>
  <si>
    <t>Tekući projekt T100015 Učeničke zadruge</t>
  </si>
  <si>
    <t>Plan 
za 2020.</t>
  </si>
  <si>
    <t>UDŽBENICI</t>
  </si>
  <si>
    <t>Tekući projekt T100011 Školska shema</t>
  </si>
  <si>
    <t>Naknade građanima i kučanstvima</t>
  </si>
  <si>
    <t>POSLOVNI OBJEKTI</t>
  </si>
  <si>
    <t>rashodi za zaposlene</t>
  </si>
  <si>
    <t>VIŠAK 2019</t>
  </si>
  <si>
    <t>VIŠAK
za 2020.</t>
  </si>
  <si>
    <t xml:space="preserve"> FINANCIJS. PLAN ZA 2020. G.</t>
  </si>
  <si>
    <t>REALIZACIJA FINANC. PLANA 2020.</t>
  </si>
  <si>
    <t>INDEKS</t>
  </si>
  <si>
    <t>13.832.303 - 5.592.951  = 8.239.352</t>
  </si>
  <si>
    <t>rashodi</t>
  </si>
  <si>
    <t xml:space="preserve">REALIZACIJA  FINANCIJSKOG  PLANA OŠ  PUŠĆA   ZA  2020. </t>
  </si>
  <si>
    <t>REALIZACIJA plana
za 2020.</t>
  </si>
  <si>
    <t>PRIHOD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</si>
</sst>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indexed="8"/>
      <name val="MS Sans Serif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271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4" fillId="18" borderId="15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6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1" fontId="18" fillId="0" borderId="19" xfId="0" applyNumberFormat="1" applyFont="1" applyBorder="1" applyAlignment="1">
      <alignment horizontal="left" wrapText="1"/>
    </xf>
    <xf numFmtId="3" fontId="18" fillId="0" borderId="20" xfId="0" applyNumberFormat="1" applyFont="1" applyBorder="1"/>
    <xf numFmtId="3" fontId="18" fillId="0" borderId="21" xfId="0" applyNumberFormat="1" applyFont="1" applyBorder="1"/>
    <xf numFmtId="3" fontId="18" fillId="0" borderId="22" xfId="0" applyNumberFormat="1" applyFont="1" applyBorder="1"/>
    <xf numFmtId="3" fontId="18" fillId="0" borderId="23" xfId="0" applyNumberFormat="1" applyFont="1" applyBorder="1"/>
    <xf numFmtId="1" fontId="18" fillId="0" borderId="19" xfId="0" applyNumberFormat="1" applyFont="1" applyBorder="1" applyAlignment="1">
      <alignment wrapText="1"/>
    </xf>
    <xf numFmtId="1" fontId="18" fillId="0" borderId="24" xfId="0" applyNumberFormat="1" applyFont="1" applyBorder="1" applyAlignment="1">
      <alignment wrapText="1"/>
    </xf>
    <xf numFmtId="3" fontId="18" fillId="0" borderId="25" xfId="0" applyNumberFormat="1" applyFont="1" applyBorder="1"/>
    <xf numFmtId="3" fontId="18" fillId="0" borderId="26" xfId="0" applyNumberFormat="1" applyFont="1" applyBorder="1"/>
    <xf numFmtId="3" fontId="18" fillId="0" borderId="27" xfId="0" applyNumberFormat="1" applyFont="1" applyBorder="1"/>
    <xf numFmtId="3" fontId="18" fillId="0" borderId="28" xfId="0" applyNumberFormat="1" applyFont="1" applyBorder="1"/>
    <xf numFmtId="1" fontId="19" fillId="0" borderId="29" xfId="0" applyNumberFormat="1" applyFont="1" applyBorder="1" applyAlignment="1">
      <alignment wrapText="1"/>
    </xf>
    <xf numFmtId="3" fontId="18" fillId="0" borderId="30" xfId="0" applyNumberFormat="1" applyFont="1" applyBorder="1"/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quotePrefix="1" applyFont="1" applyBorder="1" applyAlignment="1">
      <alignment horizontal="left" vertical="center"/>
    </xf>
    <xf numFmtId="0" fontId="26" fillId="0" borderId="0" xfId="0" quotePrefix="1" applyFont="1" applyBorder="1" applyAlignment="1">
      <alignment horizontal="center" vertical="center"/>
    </xf>
    <xf numFmtId="0" fontId="26" fillId="0" borderId="0" xfId="0" quotePrefix="1" applyFont="1" applyBorder="1" applyAlignment="1">
      <alignment horizontal="left" vertical="center"/>
    </xf>
    <xf numFmtId="0" fontId="28" fillId="0" borderId="0" xfId="0" quotePrefix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quotePrefix="1" applyFont="1" applyBorder="1" applyAlignment="1">
      <alignment horizontal="left" vertical="center" wrapText="1"/>
    </xf>
    <xf numFmtId="0" fontId="28" fillId="0" borderId="0" xfId="0" quotePrefix="1" applyFont="1" applyBorder="1" applyAlignment="1">
      <alignment horizontal="left" vertical="center" wrapText="1"/>
    </xf>
    <xf numFmtId="0" fontId="27" fillId="0" borderId="0" xfId="0" quotePrefix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quotePrefix="1" applyNumberFormat="1" applyFont="1" applyFill="1" applyBorder="1" applyAlignment="1" applyProtection="1">
      <alignment horizontal="center" vertical="center"/>
    </xf>
    <xf numFmtId="3" fontId="30" fillId="0" borderId="0" xfId="0" applyNumberFormat="1" applyFont="1" applyFill="1" applyBorder="1" applyAlignment="1" applyProtection="1"/>
    <xf numFmtId="0" fontId="27" fillId="0" borderId="31" xfId="0" quotePrefix="1" applyFont="1" applyBorder="1" applyAlignment="1">
      <alignment horizontal="left" vertical="center" wrapText="1"/>
    </xf>
    <xf numFmtId="0" fontId="27" fillId="0" borderId="31" xfId="0" quotePrefix="1" applyFont="1" applyBorder="1" applyAlignment="1">
      <alignment horizontal="center" vertical="center" wrapText="1"/>
    </xf>
    <xf numFmtId="0" fontId="24" fillId="0" borderId="31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0" fontId="31" fillId="0" borderId="0" xfId="0" quotePrefix="1" applyFont="1" applyBorder="1" applyAlignment="1">
      <alignment horizontal="left" vertical="center"/>
    </xf>
    <xf numFmtId="3" fontId="22" fillId="0" borderId="0" xfId="0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33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left" wrapText="1"/>
    </xf>
    <xf numFmtId="0" fontId="32" fillId="0" borderId="0" xfId="0" applyNumberFormat="1" applyFont="1" applyFill="1" applyBorder="1" applyAlignment="1" applyProtection="1">
      <alignment wrapText="1"/>
    </xf>
    <xf numFmtId="0" fontId="31" fillId="0" borderId="32" xfId="0" quotePrefix="1" applyFont="1" applyBorder="1" applyAlignment="1">
      <alignment horizontal="left" wrapText="1"/>
    </xf>
    <xf numFmtId="0" fontId="31" fillId="0" borderId="31" xfId="0" quotePrefix="1" applyFont="1" applyBorder="1" applyAlignment="1">
      <alignment horizontal="left" wrapText="1"/>
    </xf>
    <xf numFmtId="0" fontId="31" fillId="0" borderId="31" xfId="0" quotePrefix="1" applyFont="1" applyBorder="1" applyAlignment="1">
      <alignment horizontal="center" wrapText="1"/>
    </xf>
    <xf numFmtId="0" fontId="31" fillId="0" borderId="31" xfId="0" quotePrefix="1" applyNumberFormat="1" applyFont="1" applyFill="1" applyBorder="1" applyAlignment="1" applyProtection="1">
      <alignment horizontal="left"/>
    </xf>
    <xf numFmtId="0" fontId="24" fillId="0" borderId="15" xfId="0" applyNumberFormat="1" applyFont="1" applyFill="1" applyBorder="1" applyAlignment="1" applyProtection="1">
      <alignment horizontal="center" vertical="center" wrapText="1"/>
    </xf>
    <xf numFmtId="3" fontId="31" fillId="0" borderId="15" xfId="0" applyNumberFormat="1" applyFont="1" applyBorder="1" applyAlignment="1">
      <alignment horizontal="right"/>
    </xf>
    <xf numFmtId="3" fontId="31" fillId="0" borderId="15" xfId="0" applyNumberFormat="1" applyFont="1" applyFill="1" applyBorder="1" applyAlignment="1" applyProtection="1">
      <alignment horizontal="right" wrapText="1"/>
    </xf>
    <xf numFmtId="0" fontId="33" fillId="0" borderId="31" xfId="0" applyNumberFormat="1" applyFont="1" applyFill="1" applyBorder="1" applyAlignment="1" applyProtection="1">
      <alignment wrapText="1"/>
    </xf>
    <xf numFmtId="3" fontId="31" fillId="0" borderId="32" xfId="0" applyNumberFormat="1" applyFont="1" applyBorder="1" applyAlignment="1">
      <alignment horizontal="right"/>
    </xf>
    <xf numFmtId="0" fontId="31" fillId="0" borderId="31" xfId="0" quotePrefix="1" applyFont="1" applyBorder="1" applyAlignment="1">
      <alignment horizontal="left"/>
    </xf>
    <xf numFmtId="0" fontId="31" fillId="0" borderId="31" xfId="0" applyNumberFormat="1" applyFont="1" applyFill="1" applyBorder="1" applyAlignment="1" applyProtection="1">
      <alignment wrapText="1"/>
    </xf>
    <xf numFmtId="0" fontId="33" fillId="0" borderId="31" xfId="0" applyNumberFormat="1" applyFont="1" applyFill="1" applyBorder="1" applyAlignment="1" applyProtection="1">
      <alignment horizontal="center" wrapText="1"/>
    </xf>
    <xf numFmtId="0" fontId="32" fillId="0" borderId="15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0" fontId="23" fillId="18" borderId="15" xfId="0" applyNumberFormat="1" applyFont="1" applyFill="1" applyBorder="1" applyAlignment="1" applyProtection="1">
      <alignment horizontal="center" vertical="center"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3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3" xfId="0" applyNumberFormat="1" applyFont="1" applyFill="1" applyBorder="1" applyAlignment="1">
      <alignment horizontal="left" wrapText="1"/>
    </xf>
    <xf numFmtId="0" fontId="19" fillId="0" borderId="34" xfId="0" applyFont="1" applyBorder="1" applyAlignment="1">
      <alignment vertical="center" wrapText="1"/>
    </xf>
    <xf numFmtId="3" fontId="18" fillId="0" borderId="20" xfId="0" applyNumberFormat="1" applyFont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1" fontId="18" fillId="20" borderId="10" xfId="0" applyNumberFormat="1" applyFont="1" applyFill="1" applyBorder="1" applyAlignment="1">
      <alignment horizontal="left" wrapText="1"/>
    </xf>
    <xf numFmtId="3" fontId="18" fillId="20" borderId="11" xfId="0" applyNumberFormat="1" applyFont="1" applyFill="1" applyBorder="1" applyAlignment="1">
      <alignment horizontal="center" vertical="center" wrapText="1"/>
    </xf>
    <xf numFmtId="1" fontId="18" fillId="20" borderId="19" xfId="0" applyNumberFormat="1" applyFont="1" applyFill="1" applyBorder="1" applyAlignment="1">
      <alignment horizontal="left" wrapText="1"/>
    </xf>
    <xf numFmtId="3" fontId="18" fillId="20" borderId="20" xfId="0" applyNumberFormat="1" applyFont="1" applyFill="1" applyBorder="1" applyAlignment="1">
      <alignment horizontal="center" vertical="center" wrapText="1"/>
    </xf>
    <xf numFmtId="3" fontId="18" fillId="20" borderId="20" xfId="0" applyNumberFormat="1" applyFont="1" applyFill="1" applyBorder="1"/>
    <xf numFmtId="3" fontId="22" fillId="0" borderId="0" xfId="0" applyNumberFormat="1" applyFont="1" applyFill="1" applyBorder="1" applyAlignment="1" applyProtection="1">
      <alignment vertical="center" wrapText="1"/>
    </xf>
    <xf numFmtId="3" fontId="31" fillId="20" borderId="15" xfId="0" applyNumberFormat="1" applyFont="1" applyFill="1" applyBorder="1" applyAlignment="1">
      <alignment horizontal="right"/>
    </xf>
    <xf numFmtId="3" fontId="31" fillId="20" borderId="15" xfId="0" applyNumberFormat="1" applyFont="1" applyFill="1" applyBorder="1" applyAlignment="1" applyProtection="1">
      <alignment horizontal="right" wrapText="1"/>
    </xf>
    <xf numFmtId="0" fontId="34" fillId="20" borderId="32" xfId="0" applyFont="1" applyFill="1" applyBorder="1" applyAlignment="1">
      <alignment horizontal="left"/>
    </xf>
    <xf numFmtId="0" fontId="18" fillId="20" borderId="31" xfId="0" applyNumberFormat="1" applyFont="1" applyFill="1" applyBorder="1" applyAlignment="1" applyProtection="1"/>
    <xf numFmtId="0" fontId="24" fillId="0" borderId="15" xfId="0" applyNumberFormat="1" applyFont="1" applyFill="1" applyBorder="1" applyAlignment="1" applyProtection="1">
      <alignment horizontal="center" wrapText="1"/>
    </xf>
    <xf numFmtId="3" fontId="18" fillId="0" borderId="21" xfId="0" applyNumberFormat="1" applyFont="1" applyBorder="1" applyAlignment="1">
      <alignment horizontal="right" vertical="center" wrapText="1"/>
    </xf>
    <xf numFmtId="3" fontId="18" fillId="20" borderId="11" xfId="0" applyNumberFormat="1" applyFont="1" applyFill="1" applyBorder="1" applyAlignment="1">
      <alignment horizontal="right" vertical="center" wrapText="1"/>
    </xf>
    <xf numFmtId="3" fontId="18" fillId="20" borderId="12" xfId="0" applyNumberFormat="1" applyFont="1" applyFill="1" applyBorder="1" applyAlignment="1">
      <alignment horizontal="right"/>
    </xf>
    <xf numFmtId="3" fontId="18" fillId="20" borderId="12" xfId="0" applyNumberFormat="1" applyFont="1" applyFill="1" applyBorder="1" applyAlignment="1">
      <alignment horizontal="right" wrapText="1"/>
    </xf>
    <xf numFmtId="3" fontId="18" fillId="20" borderId="12" xfId="0" applyNumberFormat="1" applyFont="1" applyFill="1" applyBorder="1" applyAlignment="1">
      <alignment horizontal="right" vertical="center" wrapText="1"/>
    </xf>
    <xf numFmtId="3" fontId="18" fillId="20" borderId="13" xfId="0" applyNumberFormat="1" applyFont="1" applyFill="1" applyBorder="1" applyAlignment="1">
      <alignment horizontal="right" vertical="center" wrapText="1"/>
    </xf>
    <xf numFmtId="3" fontId="18" fillId="20" borderId="14" xfId="0" applyNumberFormat="1" applyFont="1" applyFill="1" applyBorder="1" applyAlignment="1">
      <alignment horizontal="right" vertical="center" wrapText="1"/>
    </xf>
    <xf numFmtId="3" fontId="18" fillId="0" borderId="20" xfId="0" applyNumberFormat="1" applyFont="1" applyBorder="1" applyAlignment="1">
      <alignment horizontal="right" vertical="center" wrapText="1"/>
    </xf>
    <xf numFmtId="3" fontId="18" fillId="0" borderId="21" xfId="0" applyNumberFormat="1" applyFont="1" applyBorder="1" applyAlignment="1">
      <alignment horizontal="right"/>
    </xf>
    <xf numFmtId="3" fontId="18" fillId="0" borderId="21" xfId="0" applyNumberFormat="1" applyFont="1" applyBorder="1" applyAlignment="1">
      <alignment horizontal="right" wrapText="1"/>
    </xf>
    <xf numFmtId="3" fontId="18" fillId="0" borderId="22" xfId="0" applyNumberFormat="1" applyFont="1" applyBorder="1" applyAlignment="1">
      <alignment horizontal="right" vertical="center" wrapText="1"/>
    </xf>
    <xf numFmtId="3" fontId="18" fillId="0" borderId="23" xfId="0" applyNumberFormat="1" applyFont="1" applyBorder="1" applyAlignment="1">
      <alignment horizontal="right" vertical="center" wrapText="1"/>
    </xf>
    <xf numFmtId="3" fontId="18" fillId="20" borderId="20" xfId="0" applyNumberFormat="1" applyFont="1" applyFill="1" applyBorder="1" applyAlignment="1">
      <alignment horizontal="right" vertical="center" wrapText="1"/>
    </xf>
    <xf numFmtId="3" fontId="18" fillId="20" borderId="21" xfId="0" applyNumberFormat="1" applyFont="1" applyFill="1" applyBorder="1" applyAlignment="1">
      <alignment horizontal="right"/>
    </xf>
    <xf numFmtId="3" fontId="18" fillId="20" borderId="21" xfId="0" applyNumberFormat="1" applyFont="1" applyFill="1" applyBorder="1" applyAlignment="1">
      <alignment horizontal="right" wrapText="1"/>
    </xf>
    <xf numFmtId="3" fontId="18" fillId="20" borderId="21" xfId="0" applyNumberFormat="1" applyFont="1" applyFill="1" applyBorder="1" applyAlignment="1">
      <alignment horizontal="right" vertical="center" wrapText="1"/>
    </xf>
    <xf numFmtId="3" fontId="18" fillId="20" borderId="22" xfId="0" applyNumberFormat="1" applyFont="1" applyFill="1" applyBorder="1" applyAlignment="1">
      <alignment horizontal="right" vertical="center" wrapText="1"/>
    </xf>
    <xf numFmtId="3" fontId="18" fillId="20" borderId="23" xfId="0" applyNumberFormat="1" applyFont="1" applyFill="1" applyBorder="1" applyAlignment="1">
      <alignment horizontal="right" vertical="center" wrapText="1"/>
    </xf>
    <xf numFmtId="3" fontId="18" fillId="20" borderId="20" xfId="0" applyNumberFormat="1" applyFont="1" applyFill="1" applyBorder="1" applyAlignment="1">
      <alignment horizontal="right"/>
    </xf>
    <xf numFmtId="3" fontId="18" fillId="20" borderId="22" xfId="0" applyNumberFormat="1" applyFont="1" applyFill="1" applyBorder="1" applyAlignment="1">
      <alignment horizontal="right"/>
    </xf>
    <xf numFmtId="3" fontId="18" fillId="20" borderId="23" xfId="0" applyNumberFormat="1" applyFont="1" applyFill="1" applyBorder="1" applyAlignment="1">
      <alignment horizontal="right"/>
    </xf>
    <xf numFmtId="3" fontId="18" fillId="0" borderId="20" xfId="0" applyNumberFormat="1" applyFont="1" applyBorder="1" applyAlignment="1">
      <alignment horizontal="right"/>
    </xf>
    <xf numFmtId="3" fontId="18" fillId="0" borderId="22" xfId="0" applyNumberFormat="1" applyFont="1" applyBorder="1" applyAlignment="1">
      <alignment horizontal="right"/>
    </xf>
    <xf numFmtId="3" fontId="18" fillId="0" borderId="23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right"/>
    </xf>
    <xf numFmtId="3" fontId="18" fillId="0" borderId="26" xfId="0" applyNumberFormat="1" applyFont="1" applyBorder="1" applyAlignment="1">
      <alignment horizontal="right"/>
    </xf>
    <xf numFmtId="3" fontId="18" fillId="0" borderId="27" xfId="0" applyNumberFormat="1" applyFont="1" applyBorder="1" applyAlignment="1">
      <alignment horizontal="right"/>
    </xf>
    <xf numFmtId="3" fontId="18" fillId="0" borderId="28" xfId="0" applyNumberFormat="1" applyFont="1" applyBorder="1" applyAlignment="1">
      <alignment horizontal="right"/>
    </xf>
    <xf numFmtId="3" fontId="18" fillId="0" borderId="30" xfId="0" applyNumberFormat="1" applyFont="1" applyBorder="1" applyAlignment="1">
      <alignment horizontal="right"/>
    </xf>
    <xf numFmtId="0" fontId="24" fillId="21" borderId="15" xfId="0" applyNumberFormat="1" applyFont="1" applyFill="1" applyBorder="1" applyAlignment="1" applyProtection="1">
      <alignment horizontal="left"/>
    </xf>
    <xf numFmtId="0" fontId="24" fillId="21" borderId="15" xfId="0" applyNumberFormat="1" applyFont="1" applyFill="1" applyBorder="1" applyAlignment="1" applyProtection="1">
      <alignment horizontal="left" wrapText="1"/>
    </xf>
    <xf numFmtId="3" fontId="24" fillId="21" borderId="15" xfId="0" applyNumberFormat="1" applyFont="1" applyFill="1" applyBorder="1" applyAlignment="1" applyProtection="1">
      <alignment horizontal="right"/>
    </xf>
    <xf numFmtId="0" fontId="24" fillId="22" borderId="15" xfId="0" applyNumberFormat="1" applyFont="1" applyFill="1" applyBorder="1" applyAlignment="1" applyProtection="1">
      <alignment horizontal="center"/>
    </xf>
    <xf numFmtId="0" fontId="24" fillId="22" borderId="15" xfId="0" applyNumberFormat="1" applyFont="1" applyFill="1" applyBorder="1" applyAlignment="1" applyProtection="1">
      <alignment horizontal="left" wrapText="1"/>
    </xf>
    <xf numFmtId="3" fontId="24" fillId="22" borderId="15" xfId="0" applyNumberFormat="1" applyFont="1" applyFill="1" applyBorder="1" applyAlignment="1" applyProtection="1">
      <alignment horizontal="right"/>
    </xf>
    <xf numFmtId="0" fontId="24" fillId="20" borderId="15" xfId="0" applyNumberFormat="1" applyFont="1" applyFill="1" applyBorder="1" applyAlignment="1" applyProtection="1">
      <alignment horizontal="center"/>
    </xf>
    <xf numFmtId="0" fontId="24" fillId="20" borderId="15" xfId="0" applyNumberFormat="1" applyFont="1" applyFill="1" applyBorder="1" applyAlignment="1" applyProtection="1">
      <alignment wrapText="1"/>
    </xf>
    <xf numFmtId="3" fontId="24" fillId="20" borderId="15" xfId="0" applyNumberFormat="1" applyFont="1" applyFill="1" applyBorder="1" applyAlignment="1" applyProtection="1"/>
    <xf numFmtId="0" fontId="24" fillId="0" borderId="15" xfId="0" applyNumberFormat="1" applyFont="1" applyFill="1" applyBorder="1" applyAlignment="1" applyProtection="1">
      <alignment horizontal="center"/>
    </xf>
    <xf numFmtId="0" fontId="24" fillId="0" borderId="15" xfId="0" applyNumberFormat="1" applyFont="1" applyFill="1" applyBorder="1" applyAlignment="1" applyProtection="1">
      <alignment wrapText="1"/>
    </xf>
    <xf numFmtId="3" fontId="22" fillId="0" borderId="15" xfId="0" applyNumberFormat="1" applyFont="1" applyFill="1" applyBorder="1" applyAlignment="1" applyProtection="1"/>
    <xf numFmtId="0" fontId="22" fillId="0" borderId="15" xfId="0" applyNumberFormat="1" applyFont="1" applyFill="1" applyBorder="1" applyAlignment="1" applyProtection="1">
      <alignment horizontal="center"/>
    </xf>
    <xf numFmtId="0" fontId="22" fillId="0" borderId="15" xfId="0" applyNumberFormat="1" applyFont="1" applyFill="1" applyBorder="1" applyAlignment="1" applyProtection="1">
      <alignment wrapText="1"/>
    </xf>
    <xf numFmtId="0" fontId="22" fillId="0" borderId="15" xfId="0" applyNumberFormat="1" applyFont="1" applyFill="1" applyBorder="1" applyAlignment="1" applyProtection="1"/>
    <xf numFmtId="0" fontId="36" fillId="0" borderId="15" xfId="0" applyNumberFormat="1" applyFont="1" applyFill="1" applyBorder="1" applyAlignment="1" applyProtection="1">
      <alignment wrapText="1"/>
    </xf>
    <xf numFmtId="0" fontId="24" fillId="0" borderId="15" xfId="0" applyNumberFormat="1" applyFont="1" applyFill="1" applyBorder="1" applyAlignment="1" applyProtection="1"/>
    <xf numFmtId="3" fontId="24" fillId="23" borderId="15" xfId="0" applyNumberFormat="1" applyFont="1" applyFill="1" applyBorder="1" applyAlignment="1" applyProtection="1"/>
    <xf numFmtId="0" fontId="24" fillId="21" borderId="15" xfId="0" applyNumberFormat="1" applyFont="1" applyFill="1" applyBorder="1" applyAlignment="1" applyProtection="1">
      <alignment wrapText="1"/>
    </xf>
    <xf numFmtId="3" fontId="24" fillId="21" borderId="15" xfId="0" applyNumberFormat="1" applyFont="1" applyFill="1" applyBorder="1" applyAlignment="1" applyProtection="1"/>
    <xf numFmtId="0" fontId="24" fillId="22" borderId="15" xfId="0" applyNumberFormat="1" applyFont="1" applyFill="1" applyBorder="1" applyAlignment="1" applyProtection="1">
      <alignment wrapText="1"/>
    </xf>
    <xf numFmtId="3" fontId="24" fillId="22" borderId="15" xfId="0" applyNumberFormat="1" applyFont="1" applyFill="1" applyBorder="1" applyAlignment="1" applyProtection="1"/>
    <xf numFmtId="3" fontId="24" fillId="0" borderId="15" xfId="0" applyNumberFormat="1" applyFont="1" applyFill="1" applyBorder="1" applyAlignment="1" applyProtection="1"/>
    <xf numFmtId="3" fontId="24" fillId="23" borderId="15" xfId="0" applyNumberFormat="1" applyFont="1" applyFill="1" applyBorder="1" applyAlignment="1" applyProtection="1">
      <alignment horizontal="right"/>
    </xf>
    <xf numFmtId="3" fontId="24" fillId="21" borderId="15" xfId="0" applyNumberFormat="1" applyFont="1" applyFill="1" applyBorder="1" applyAlignment="1" applyProtection="1">
      <alignment horizontal="left"/>
    </xf>
    <xf numFmtId="3" fontId="24" fillId="21" borderId="15" xfId="0" applyNumberFormat="1" applyFont="1" applyFill="1" applyBorder="1" applyAlignment="1" applyProtection="1">
      <alignment wrapText="1"/>
    </xf>
    <xf numFmtId="3" fontId="24" fillId="22" borderId="15" xfId="0" applyNumberFormat="1" applyFont="1" applyFill="1" applyBorder="1" applyAlignment="1" applyProtection="1">
      <alignment horizontal="center"/>
    </xf>
    <xf numFmtId="3" fontId="24" fillId="22" borderId="15" xfId="0" applyNumberFormat="1" applyFont="1" applyFill="1" applyBorder="1" applyAlignment="1" applyProtection="1">
      <alignment wrapText="1"/>
    </xf>
    <xf numFmtId="3" fontId="24" fillId="20" borderId="15" xfId="0" applyNumberFormat="1" applyFont="1" applyFill="1" applyBorder="1" applyAlignment="1" applyProtection="1">
      <alignment horizontal="center"/>
    </xf>
    <xf numFmtId="3" fontId="24" fillId="20" borderId="15" xfId="0" applyNumberFormat="1" applyFont="1" applyFill="1" applyBorder="1" applyAlignment="1" applyProtection="1">
      <alignment wrapText="1"/>
    </xf>
    <xf numFmtId="3" fontId="24" fillId="0" borderId="15" xfId="0" applyNumberFormat="1" applyFont="1" applyFill="1" applyBorder="1" applyAlignment="1" applyProtection="1">
      <alignment horizontal="center"/>
    </xf>
    <xf numFmtId="3" fontId="24" fillId="0" borderId="15" xfId="0" applyNumberFormat="1" applyFont="1" applyFill="1" applyBorder="1" applyAlignment="1" applyProtection="1">
      <alignment wrapText="1"/>
    </xf>
    <xf numFmtId="3" fontId="22" fillId="0" borderId="15" xfId="0" applyNumberFormat="1" applyFont="1" applyFill="1" applyBorder="1" applyAlignment="1" applyProtection="1">
      <alignment wrapText="1"/>
    </xf>
    <xf numFmtId="3" fontId="24" fillId="24" borderId="15" xfId="0" applyNumberFormat="1" applyFont="1" applyFill="1" applyBorder="1" applyAlignment="1" applyProtection="1"/>
    <xf numFmtId="0" fontId="24" fillId="24" borderId="15" xfId="0" applyNumberFormat="1" applyFont="1" applyFill="1" applyBorder="1" applyAlignment="1" applyProtection="1">
      <alignment horizontal="left"/>
    </xf>
    <xf numFmtId="0" fontId="24" fillId="24" borderId="15" xfId="0" applyNumberFormat="1" applyFont="1" applyFill="1" applyBorder="1" applyAlignment="1" applyProtection="1">
      <alignment wrapText="1"/>
    </xf>
    <xf numFmtId="3" fontId="24" fillId="22" borderId="15" xfId="0" applyNumberFormat="1" applyFont="1" applyFill="1" applyBorder="1" applyAlignment="1" applyProtection="1">
      <alignment horizontal="center" wrapText="1"/>
    </xf>
    <xf numFmtId="3" fontId="24" fillId="25" borderId="15" xfId="0" applyNumberFormat="1" applyFont="1" applyFill="1" applyBorder="1" applyAlignment="1" applyProtection="1"/>
    <xf numFmtId="0" fontId="20" fillId="26" borderId="15" xfId="0" applyNumberFormat="1" applyFont="1" applyFill="1" applyBorder="1" applyAlignment="1" applyProtection="1">
      <alignment wrapText="1"/>
    </xf>
    <xf numFmtId="0" fontId="24" fillId="26" borderId="15" xfId="0" applyNumberFormat="1" applyFont="1" applyFill="1" applyBorder="1" applyAlignment="1" applyProtection="1">
      <alignment horizontal="center"/>
    </xf>
    <xf numFmtId="0" fontId="21" fillId="26" borderId="15" xfId="0" applyNumberFormat="1" applyFont="1" applyFill="1" applyBorder="1" applyAlignment="1" applyProtection="1">
      <alignment wrapText="1"/>
    </xf>
    <xf numFmtId="3" fontId="24" fillId="26" borderId="15" xfId="0" applyNumberFormat="1" applyFont="1" applyFill="1" applyBorder="1" applyAlignment="1" applyProtection="1"/>
    <xf numFmtId="0" fontId="22" fillId="26" borderId="0" xfId="0" applyNumberFormat="1" applyFont="1" applyFill="1" applyBorder="1" applyAlignment="1" applyProtection="1"/>
    <xf numFmtId="0" fontId="21" fillId="0" borderId="15" xfId="0" applyNumberFormat="1" applyFont="1" applyFill="1" applyBorder="1" applyAlignment="1" applyProtection="1">
      <alignment wrapText="1"/>
    </xf>
    <xf numFmtId="0" fontId="20" fillId="0" borderId="15" xfId="0" applyNumberFormat="1" applyFont="1" applyFill="1" applyBorder="1" applyAlignment="1" applyProtection="1">
      <alignment wrapText="1"/>
    </xf>
    <xf numFmtId="3" fontId="22" fillId="26" borderId="15" xfId="0" applyNumberFormat="1" applyFont="1" applyFill="1" applyBorder="1" applyAlignment="1" applyProtection="1"/>
    <xf numFmtId="3" fontId="18" fillId="0" borderId="21" xfId="0" applyNumberFormat="1" applyFont="1" applyBorder="1" applyAlignment="1">
      <alignment horizontal="center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18" fillId="20" borderId="31" xfId="0" applyNumberFormat="1" applyFont="1" applyFill="1" applyBorder="1" applyAlignment="1" applyProtection="1"/>
    <xf numFmtId="0" fontId="33" fillId="0" borderId="31" xfId="0" applyNumberFormat="1" applyFont="1" applyFill="1" applyBorder="1" applyAlignment="1" applyProtection="1">
      <alignment wrapText="1"/>
    </xf>
    <xf numFmtId="0" fontId="18" fillId="20" borderId="0" xfId="0" applyFont="1" applyFill="1"/>
    <xf numFmtId="0" fontId="22" fillId="0" borderId="0" xfId="0" applyNumberFormat="1" applyFont="1" applyFill="1" applyBorder="1" applyAlignment="1" applyProtection="1"/>
    <xf numFmtId="3" fontId="24" fillId="26" borderId="15" xfId="0" applyNumberFormat="1" applyFont="1" applyFill="1" applyBorder="1" applyAlignment="1" applyProtection="1">
      <alignment horizontal="left"/>
    </xf>
    <xf numFmtId="4" fontId="24" fillId="26" borderId="15" xfId="0" applyNumberFormat="1" applyFont="1" applyFill="1" applyBorder="1" applyAlignment="1" applyProtection="1"/>
    <xf numFmtId="3" fontId="22" fillId="26" borderId="15" xfId="0" applyNumberFormat="1" applyFont="1" applyFill="1" applyBorder="1" applyAlignment="1" applyProtection="1">
      <alignment horizontal="left"/>
    </xf>
    <xf numFmtId="4" fontId="22" fillId="26" borderId="15" xfId="0" applyNumberFormat="1" applyFont="1" applyFill="1" applyBorder="1" applyAlignment="1" applyProtection="1"/>
    <xf numFmtId="0" fontId="22" fillId="26" borderId="15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3" fontId="24" fillId="26" borderId="15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/>
    <xf numFmtId="3" fontId="22" fillId="24" borderId="15" xfId="0" applyNumberFormat="1" applyFont="1" applyFill="1" applyBorder="1" applyAlignment="1" applyProtection="1"/>
    <xf numFmtId="3" fontId="22" fillId="27" borderId="15" xfId="0" applyNumberFormat="1" applyFont="1" applyFill="1" applyBorder="1" applyAlignment="1" applyProtection="1"/>
    <xf numFmtId="0" fontId="22" fillId="20" borderId="15" xfId="0" applyNumberFormat="1" applyFont="1" applyFill="1" applyBorder="1" applyAlignment="1" applyProtection="1">
      <alignment horizontal="center"/>
    </xf>
    <xf numFmtId="0" fontId="22" fillId="20" borderId="15" xfId="0" applyNumberFormat="1" applyFont="1" applyFill="1" applyBorder="1" applyAlignment="1" applyProtection="1">
      <alignment wrapText="1"/>
    </xf>
    <xf numFmtId="3" fontId="22" fillId="20" borderId="15" xfId="0" applyNumberFormat="1" applyFont="1" applyFill="1" applyBorder="1" applyAlignment="1" applyProtection="1"/>
    <xf numFmtId="0" fontId="24" fillId="26" borderId="15" xfId="0" applyNumberFormat="1" applyFont="1" applyFill="1" applyBorder="1" applyAlignment="1" applyProtection="1">
      <alignment horizontal="left"/>
    </xf>
    <xf numFmtId="0" fontId="24" fillId="26" borderId="15" xfId="0" applyNumberFormat="1" applyFont="1" applyFill="1" applyBorder="1" applyAlignment="1" applyProtection="1">
      <alignment wrapText="1"/>
    </xf>
    <xf numFmtId="0" fontId="24" fillId="26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2" fillId="27" borderId="0" xfId="0" applyNumberFormat="1" applyFont="1" applyFill="1" applyBorder="1" applyAlignment="1" applyProtection="1"/>
    <xf numFmtId="3" fontId="22" fillId="22" borderId="15" xfId="0" applyNumberFormat="1" applyFont="1" applyFill="1" applyBorder="1" applyAlignment="1" applyProtection="1"/>
    <xf numFmtId="0" fontId="22" fillId="22" borderId="0" xfId="0" applyNumberFormat="1" applyFont="1" applyFill="1" applyBorder="1" applyAlignment="1" applyProtection="1"/>
    <xf numFmtId="0" fontId="22" fillId="26" borderId="15" xfId="0" applyNumberFormat="1" applyFont="1" applyFill="1" applyBorder="1" applyAlignment="1" applyProtection="1">
      <alignment horizontal="center" wrapText="1"/>
    </xf>
    <xf numFmtId="0" fontId="22" fillId="26" borderId="38" xfId="0" applyNumberFormat="1" applyFont="1" applyFill="1" applyBorder="1" applyAlignment="1" applyProtection="1">
      <alignment horizontal="center" wrapText="1"/>
    </xf>
    <xf numFmtId="0" fontId="21" fillId="22" borderId="15" xfId="0" applyNumberFormat="1" applyFont="1" applyFill="1" applyBorder="1" applyAlignment="1" applyProtection="1">
      <alignment wrapText="1"/>
    </xf>
    <xf numFmtId="0" fontId="22" fillId="26" borderId="32" xfId="0" applyNumberFormat="1" applyFont="1" applyFill="1" applyBorder="1" applyAlignment="1" applyProtection="1">
      <alignment horizontal="center"/>
    </xf>
    <xf numFmtId="3" fontId="22" fillId="26" borderId="38" xfId="0" applyNumberFormat="1" applyFont="1" applyFill="1" applyBorder="1" applyAlignment="1" applyProtection="1">
      <alignment horizontal="left"/>
    </xf>
    <xf numFmtId="3" fontId="22" fillId="20" borderId="15" xfId="0" applyNumberFormat="1" applyFont="1" applyFill="1" applyBorder="1" applyAlignment="1" applyProtection="1">
      <alignment wrapText="1"/>
    </xf>
    <xf numFmtId="0" fontId="22" fillId="0" borderId="0" xfId="0" applyNumberFormat="1" applyFont="1" applyFill="1" applyBorder="1" applyAlignment="1" applyProtection="1"/>
    <xf numFmtId="3" fontId="0" fillId="0" borderId="0" xfId="0" applyNumberFormat="1" applyFill="1" applyBorder="1" applyAlignment="1" applyProtection="1"/>
    <xf numFmtId="0" fontId="34" fillId="20" borderId="32" xfId="0" quotePrefix="1" applyNumberFormat="1" applyFont="1" applyFill="1" applyBorder="1" applyAlignment="1" applyProtection="1">
      <alignment horizontal="left" wrapText="1"/>
    </xf>
    <xf numFmtId="0" fontId="35" fillId="20" borderId="31" xfId="0" applyNumberFormat="1" applyFont="1" applyFill="1" applyBorder="1" applyAlignment="1" applyProtection="1">
      <alignment wrapText="1"/>
    </xf>
    <xf numFmtId="0" fontId="34" fillId="0" borderId="32" xfId="0" applyNumberFormat="1" applyFont="1" applyFill="1" applyBorder="1" applyAlignment="1" applyProtection="1">
      <alignment horizontal="left" wrapText="1"/>
    </xf>
    <xf numFmtId="0" fontId="35" fillId="0" borderId="31" xfId="0" applyNumberFormat="1" applyFont="1" applyFill="1" applyBorder="1" applyAlignment="1" applyProtection="1">
      <alignment wrapText="1"/>
    </xf>
    <xf numFmtId="0" fontId="18" fillId="0" borderId="31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/>
    <xf numFmtId="0" fontId="34" fillId="0" borderId="32" xfId="0" quotePrefix="1" applyFont="1" applyBorder="1" applyAlignment="1">
      <alignment horizontal="left"/>
    </xf>
    <xf numFmtId="0" fontId="34" fillId="0" borderId="32" xfId="0" quotePrefix="1" applyNumberFormat="1" applyFont="1" applyFill="1" applyBorder="1" applyAlignment="1" applyProtection="1">
      <alignment horizontal="left" wrapText="1"/>
    </xf>
    <xf numFmtId="0" fontId="18" fillId="0" borderId="31" xfId="0" applyNumberFormat="1" applyFont="1" applyFill="1" applyBorder="1" applyAlignment="1" applyProtection="1">
      <alignment wrapText="1"/>
    </xf>
    <xf numFmtId="0" fontId="34" fillId="20" borderId="32" xfId="0" applyNumberFormat="1" applyFont="1" applyFill="1" applyBorder="1" applyAlignment="1" applyProtection="1">
      <alignment horizontal="left" wrapText="1"/>
    </xf>
    <xf numFmtId="0" fontId="18" fillId="20" borderId="31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31" fillId="0" borderId="32" xfId="0" applyNumberFormat="1" applyFont="1" applyFill="1" applyBorder="1" applyAlignment="1" applyProtection="1">
      <alignment horizontal="left" wrapText="1"/>
    </xf>
    <xf numFmtId="0" fontId="33" fillId="0" borderId="31" xfId="0" applyNumberFormat="1" applyFont="1" applyFill="1" applyBorder="1" applyAlignment="1" applyProtection="1">
      <alignment wrapText="1"/>
    </xf>
    <xf numFmtId="0" fontId="22" fillId="0" borderId="31" xfId="0" applyNumberFormat="1" applyFont="1" applyFill="1" applyBorder="1" applyAlignment="1" applyProtection="1"/>
    <xf numFmtId="0" fontId="25" fillId="0" borderId="0" xfId="0" quotePrefix="1" applyNumberFormat="1" applyFont="1" applyFill="1" applyBorder="1" applyAlignment="1" applyProtection="1">
      <alignment horizontal="center" vertical="center" wrapText="1"/>
    </xf>
    <xf numFmtId="0" fontId="25" fillId="0" borderId="37" xfId="0" quotePrefix="1" applyNumberFormat="1" applyFont="1" applyFill="1" applyBorder="1" applyAlignment="1" applyProtection="1">
      <alignment horizontal="left" wrapText="1"/>
    </xf>
    <xf numFmtId="0" fontId="32" fillId="0" borderId="37" xfId="0" applyNumberFormat="1" applyFont="1" applyFill="1" applyBorder="1" applyAlignment="1" applyProtection="1">
      <alignment wrapText="1"/>
    </xf>
    <xf numFmtId="0" fontId="34" fillId="0" borderId="30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3" fontId="19" fillId="0" borderId="30" xfId="0" applyNumberFormat="1" applyFont="1" applyBorder="1" applyAlignment="1">
      <alignment horizontal="center"/>
    </xf>
    <xf numFmtId="3" fontId="19" fillId="0" borderId="35" xfId="0" applyNumberFormat="1" applyFont="1" applyBorder="1" applyAlignment="1">
      <alignment horizontal="center"/>
    </xf>
    <xf numFmtId="3" fontId="19" fillId="0" borderId="36" xfId="0" applyNumberFormat="1" applyFont="1" applyBorder="1" applyAlignment="1">
      <alignment horizontal="center"/>
    </xf>
    <xf numFmtId="0" fontId="25" fillId="0" borderId="32" xfId="0" applyNumberFormat="1" applyFont="1" applyFill="1" applyBorder="1" applyAlignment="1" applyProtection="1">
      <alignment horizontal="center" vertical="center"/>
    </xf>
    <xf numFmtId="0" fontId="25" fillId="0" borderId="31" xfId="0" applyNumberFormat="1" applyFont="1" applyFill="1" applyBorder="1" applyAlignment="1" applyProtection="1">
      <alignment horizontal="center" vertical="center"/>
    </xf>
    <xf numFmtId="0" fontId="25" fillId="0" borderId="38" xfId="0" applyNumberFormat="1" applyFont="1" applyFill="1" applyBorder="1" applyAlignment="1" applyProtection="1">
      <alignment horizontal="center" vertical="center"/>
    </xf>
    <xf numFmtId="0" fontId="24" fillId="24" borderId="32" xfId="0" applyNumberFormat="1" applyFont="1" applyFill="1" applyBorder="1" applyAlignment="1" applyProtection="1">
      <alignment horizontal="left" wrapText="1"/>
    </xf>
    <xf numFmtId="0" fontId="24" fillId="24" borderId="38" xfId="0" applyNumberFormat="1" applyFont="1" applyFill="1" applyBorder="1" applyAlignment="1" applyProtection="1">
      <alignment horizontal="left" wrapText="1"/>
    </xf>
    <xf numFmtId="3" fontId="24" fillId="21" borderId="15" xfId="0" applyNumberFormat="1" applyFont="1" applyFill="1" applyBorder="1" applyAlignment="1" applyProtection="1">
      <alignment horizontal="left"/>
    </xf>
    <xf numFmtId="3" fontId="24" fillId="21" borderId="15" xfId="0" applyNumberFormat="1" applyFont="1" applyFill="1" applyBorder="1" applyAlignment="1" applyProtection="1">
      <alignment horizontal="left" wrapText="1"/>
    </xf>
    <xf numFmtId="3" fontId="24" fillId="24" borderId="15" xfId="0" applyNumberFormat="1" applyFont="1" applyFill="1" applyBorder="1" applyAlignment="1" applyProtection="1">
      <alignment horizontal="left"/>
    </xf>
    <xf numFmtId="0" fontId="24" fillId="23" borderId="15" xfId="0" applyNumberFormat="1" applyFont="1" applyFill="1" applyBorder="1" applyAlignment="1" applyProtection="1">
      <alignment horizontal="left"/>
    </xf>
    <xf numFmtId="0" fontId="24" fillId="23" borderId="15" xfId="0" applyNumberFormat="1" applyFont="1" applyFill="1" applyBorder="1" applyAlignment="1" applyProtection="1">
      <alignment horizontal="left" wrapText="1"/>
    </xf>
    <xf numFmtId="0" fontId="24" fillId="21" borderId="15" xfId="0" applyNumberFormat="1" applyFont="1" applyFill="1" applyBorder="1" applyAlignment="1" applyProtection="1">
      <alignment horizontal="left" wrapText="1"/>
    </xf>
    <xf numFmtId="3" fontId="24" fillId="26" borderId="15" xfId="0" applyNumberFormat="1" applyFont="1" applyFill="1" applyBorder="1" applyAlignment="1" applyProtection="1">
      <alignment horizontal="left"/>
    </xf>
    <xf numFmtId="0" fontId="24" fillId="24" borderId="32" xfId="0" applyNumberFormat="1" applyFont="1" applyFill="1" applyBorder="1" applyAlignment="1" applyProtection="1">
      <alignment horizontal="center"/>
    </xf>
    <xf numFmtId="0" fontId="24" fillId="24" borderId="38" xfId="0" applyNumberFormat="1" applyFont="1" applyFill="1" applyBorder="1" applyAlignment="1" applyProtection="1">
      <alignment horizontal="center"/>
    </xf>
    <xf numFmtId="0" fontId="24" fillId="25" borderId="15" xfId="0" applyNumberFormat="1" applyFont="1" applyFill="1" applyBorder="1" applyAlignment="1" applyProtection="1">
      <alignment horizontal="center"/>
    </xf>
    <xf numFmtId="3" fontId="24" fillId="23" borderId="15" xfId="0" applyNumberFormat="1" applyFont="1" applyFill="1" applyBorder="1" applyAlignment="1" applyProtection="1">
      <alignment horizontal="left"/>
    </xf>
    <xf numFmtId="0" fontId="24" fillId="21" borderId="15" xfId="0" applyNumberFormat="1" applyFont="1" applyFill="1" applyBorder="1" applyAlignment="1" applyProtection="1">
      <alignment horizontal="left"/>
    </xf>
    <xf numFmtId="0" fontId="37" fillId="24" borderId="32" xfId="0" applyNumberFormat="1" applyFont="1" applyFill="1" applyBorder="1" applyAlignment="1" applyProtection="1">
      <alignment horizontal="center" wrapText="1"/>
    </xf>
    <xf numFmtId="0" fontId="37" fillId="24" borderId="38" xfId="0" applyNumberFormat="1" applyFont="1" applyFill="1" applyBorder="1" applyAlignment="1" applyProtection="1">
      <alignment horizontal="center" wrapText="1"/>
    </xf>
    <xf numFmtId="0" fontId="24" fillId="24" borderId="31" xfId="0" applyNumberFormat="1" applyFont="1" applyFill="1" applyBorder="1" applyAlignment="1" applyProtection="1">
      <alignment wrapText="1"/>
    </xf>
    <xf numFmtId="0" fontId="38" fillId="24" borderId="38" xfId="0" applyNumberFormat="1" applyFont="1" applyFill="1" applyBorder="1" applyAlignment="1" applyProtection="1">
      <alignment wrapText="1"/>
    </xf>
  </cellXfs>
  <cellStyles count="42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no" xfId="0" builtinId="0"/>
    <cellStyle name="Note" xfId="37" xr:uid="{00000000-0005-0000-0000-000025000000}"/>
    <cellStyle name="Output" xfId="38" xr:uid="{00000000-0005-0000-0000-000026000000}"/>
    <cellStyle name="Title" xfId="39" xr:uid="{00000000-0005-0000-0000-000027000000}"/>
    <cellStyle name="Total" xfId="40" xr:uid="{00000000-0005-0000-0000-000028000000}"/>
    <cellStyle name="Warning Text" xfId="41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4340" name="Line 1">
          <a:extLst>
            <a:ext uri="{FF2B5EF4-FFF2-40B4-BE49-F238E27FC236}">
              <a16:creationId xmlns:a16="http://schemas.microsoft.com/office/drawing/2014/main" id="{00000000-0008-0000-0200-0000F4100000}"/>
            </a:ext>
          </a:extLst>
        </xdr:cNvPr>
        <xdr:cNvSpPr>
          <a:spLocks noChangeShapeType="1"/>
        </xdr:cNvSpPr>
      </xdr:nvSpPr>
      <xdr:spPr bwMode="auto">
        <a:xfrm>
          <a:off x="19050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4341" name="Line 2">
          <a:extLst>
            <a:ext uri="{FF2B5EF4-FFF2-40B4-BE49-F238E27FC236}">
              <a16:creationId xmlns:a16="http://schemas.microsoft.com/office/drawing/2014/main" id="{00000000-0008-0000-0200-0000F5100000}"/>
            </a:ext>
          </a:extLst>
        </xdr:cNvPr>
        <xdr:cNvSpPr>
          <a:spLocks noChangeShapeType="1"/>
        </xdr:cNvSpPr>
      </xdr:nvSpPr>
      <xdr:spPr bwMode="auto">
        <a:xfrm>
          <a:off x="9525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 macro="" textlink="">
      <xdr:nvSpPr>
        <xdr:cNvPr id="4342" name="Line 1">
          <a:extLst>
            <a:ext uri="{FF2B5EF4-FFF2-40B4-BE49-F238E27FC236}">
              <a16:creationId xmlns:a16="http://schemas.microsoft.com/office/drawing/2014/main" id="{00000000-0008-0000-0200-0000F6100000}"/>
            </a:ext>
          </a:extLst>
        </xdr:cNvPr>
        <xdr:cNvSpPr>
          <a:spLocks noChangeShapeType="1"/>
        </xdr:cNvSpPr>
      </xdr:nvSpPr>
      <xdr:spPr bwMode="auto">
        <a:xfrm>
          <a:off x="19050" y="5810250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 macro="" textlink="">
      <xdr:nvSpPr>
        <xdr:cNvPr id="4343" name="Line 2">
          <a:extLst>
            <a:ext uri="{FF2B5EF4-FFF2-40B4-BE49-F238E27FC236}">
              <a16:creationId xmlns:a16="http://schemas.microsoft.com/office/drawing/2014/main" id="{00000000-0008-0000-0200-0000F7100000}"/>
            </a:ext>
          </a:extLst>
        </xdr:cNvPr>
        <xdr:cNvSpPr>
          <a:spLocks noChangeShapeType="1"/>
        </xdr:cNvSpPr>
      </xdr:nvSpPr>
      <xdr:spPr bwMode="auto">
        <a:xfrm>
          <a:off x="9525" y="5810250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45</xdr:row>
      <xdr:rowOff>19050</xdr:rowOff>
    </xdr:from>
    <xdr:to>
      <xdr:col>1</xdr:col>
      <xdr:colOff>0</xdr:colOff>
      <xdr:row>47</xdr:row>
      <xdr:rowOff>0</xdr:rowOff>
    </xdr:to>
    <xdr:sp macro="" textlink="">
      <xdr:nvSpPr>
        <xdr:cNvPr id="4344" name="Line 1">
          <a:extLst>
            <a:ext uri="{FF2B5EF4-FFF2-40B4-BE49-F238E27FC236}">
              <a16:creationId xmlns:a16="http://schemas.microsoft.com/office/drawing/2014/main" id="{00000000-0008-0000-0200-0000F8100000}"/>
            </a:ext>
          </a:extLst>
        </xdr:cNvPr>
        <xdr:cNvSpPr>
          <a:spLocks noChangeShapeType="1"/>
        </xdr:cNvSpPr>
      </xdr:nvSpPr>
      <xdr:spPr bwMode="auto">
        <a:xfrm>
          <a:off x="19050" y="98012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45</xdr:row>
      <xdr:rowOff>19050</xdr:rowOff>
    </xdr:from>
    <xdr:to>
      <xdr:col>0</xdr:col>
      <xdr:colOff>1057275</xdr:colOff>
      <xdr:row>47</xdr:row>
      <xdr:rowOff>0</xdr:rowOff>
    </xdr:to>
    <xdr:sp macro="" textlink="">
      <xdr:nvSpPr>
        <xdr:cNvPr id="4345" name="Line 2">
          <a:extLst>
            <a:ext uri="{FF2B5EF4-FFF2-40B4-BE49-F238E27FC236}">
              <a16:creationId xmlns:a16="http://schemas.microsoft.com/office/drawing/2014/main" id="{00000000-0008-0000-0200-0000F9100000}"/>
            </a:ext>
          </a:extLst>
        </xdr:cNvPr>
        <xdr:cNvSpPr>
          <a:spLocks noChangeShapeType="1"/>
        </xdr:cNvSpPr>
      </xdr:nvSpPr>
      <xdr:spPr bwMode="auto">
        <a:xfrm>
          <a:off x="9525" y="98012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workbookViewId="0">
      <selection activeCell="K24" sqref="K24"/>
    </sheetView>
  </sheetViews>
  <sheetFormatPr defaultColWidth="11.42578125" defaultRowHeight="12.75" x14ac:dyDescent="0.2"/>
  <cols>
    <col min="1" max="2" width="4.28515625" style="10" customWidth="1"/>
    <col min="3" max="3" width="5.5703125" style="10" customWidth="1"/>
    <col min="4" max="4" width="5.28515625" style="86" customWidth="1"/>
    <col min="5" max="5" width="44.7109375" style="10" customWidth="1"/>
    <col min="6" max="6" width="15.140625" style="10" bestFit="1" customWidth="1"/>
    <col min="7" max="7" width="17.28515625" style="10" customWidth="1"/>
    <col min="8" max="8" width="16.7109375" style="10" customWidth="1"/>
    <col min="9" max="16384" width="11.42578125" style="10"/>
  </cols>
  <sheetData>
    <row r="1" spans="1:8" ht="48" customHeight="1" x14ac:dyDescent="0.2">
      <c r="A1" s="228"/>
      <c r="B1" s="228"/>
      <c r="C1" s="228"/>
      <c r="D1" s="228"/>
      <c r="E1" s="228"/>
      <c r="F1" s="228"/>
      <c r="G1" s="228"/>
      <c r="H1" s="228"/>
    </row>
    <row r="2" spans="1:8" s="70" customFormat="1" ht="26.25" customHeight="1" x14ac:dyDescent="0.2">
      <c r="A2" s="228"/>
      <c r="B2" s="228"/>
      <c r="C2" s="228"/>
      <c r="D2" s="228"/>
      <c r="E2" s="228"/>
      <c r="F2" s="228"/>
      <c r="G2" s="229"/>
      <c r="H2" s="229"/>
    </row>
    <row r="3" spans="1:8" ht="25.5" customHeight="1" x14ac:dyDescent="0.2">
      <c r="A3" s="228"/>
      <c r="B3" s="228"/>
      <c r="C3" s="228"/>
      <c r="D3" s="228"/>
      <c r="E3" s="228"/>
      <c r="F3" s="228"/>
      <c r="G3" s="228"/>
      <c r="H3" s="230"/>
    </row>
    <row r="4" spans="1:8" ht="9" hidden="1" customHeight="1" x14ac:dyDescent="0.25">
      <c r="A4" s="71"/>
      <c r="B4" s="72"/>
      <c r="C4" s="72"/>
      <c r="D4" s="72"/>
      <c r="E4" s="72"/>
    </row>
    <row r="5" spans="1:8" s="65" customFormat="1" ht="26.25" customHeight="1" x14ac:dyDescent="0.25">
      <c r="A5" s="73"/>
      <c r="B5" s="74"/>
      <c r="C5" s="74"/>
      <c r="D5" s="75"/>
      <c r="E5" s="76"/>
      <c r="F5" s="111"/>
      <c r="G5" s="111"/>
      <c r="H5" s="77"/>
    </row>
    <row r="6" spans="1:8" ht="15.75" x14ac:dyDescent="0.25">
      <c r="A6" s="234"/>
      <c r="B6" s="224"/>
      <c r="C6" s="224"/>
      <c r="D6" s="224"/>
      <c r="E6" s="235"/>
      <c r="F6" s="108"/>
      <c r="G6" s="108"/>
      <c r="H6" s="108"/>
    </row>
    <row r="7" spans="1:8" ht="15.75" x14ac:dyDescent="0.25">
      <c r="A7" s="225"/>
      <c r="B7" s="226"/>
      <c r="C7" s="226"/>
      <c r="D7" s="226"/>
      <c r="E7" s="227"/>
      <c r="F7" s="78"/>
      <c r="G7" s="78"/>
      <c r="H7" s="78"/>
    </row>
    <row r="8" spans="1:8" ht="15.75" x14ac:dyDescent="0.25">
      <c r="A8" s="231"/>
      <c r="B8" s="227"/>
      <c r="C8" s="227"/>
      <c r="D8" s="227"/>
      <c r="E8" s="227"/>
      <c r="F8" s="78"/>
      <c r="G8" s="78"/>
      <c r="H8" s="78"/>
    </row>
    <row r="9" spans="1:8" ht="15.75" x14ac:dyDescent="0.25">
      <c r="A9" s="109"/>
      <c r="B9" s="110"/>
      <c r="C9" s="110"/>
      <c r="D9" s="110"/>
      <c r="E9" s="110"/>
      <c r="F9" s="107"/>
      <c r="G9" s="107"/>
      <c r="H9" s="107"/>
    </row>
    <row r="10" spans="1:8" ht="15.75" x14ac:dyDescent="0.25">
      <c r="A10" s="232"/>
      <c r="B10" s="226"/>
      <c r="C10" s="226"/>
      <c r="D10" s="226"/>
      <c r="E10" s="233"/>
      <c r="F10" s="79"/>
      <c r="G10" s="79"/>
      <c r="H10" s="79"/>
    </row>
    <row r="11" spans="1:8" ht="15.75" x14ac:dyDescent="0.25">
      <c r="A11" s="231"/>
      <c r="B11" s="227"/>
      <c r="C11" s="227"/>
      <c r="D11" s="227"/>
      <c r="E11" s="227"/>
      <c r="F11" s="79"/>
      <c r="G11" s="79"/>
      <c r="H11" s="79"/>
    </row>
    <row r="12" spans="1:8" ht="15.75" x14ac:dyDescent="0.25">
      <c r="A12" s="223"/>
      <c r="B12" s="224"/>
      <c r="C12" s="224"/>
      <c r="D12" s="224"/>
      <c r="E12" s="224"/>
      <c r="F12" s="108"/>
      <c r="G12" s="108"/>
      <c r="H12" s="108"/>
    </row>
    <row r="13" spans="1:8" ht="18" x14ac:dyDescent="0.2">
      <c r="A13" s="228"/>
      <c r="B13" s="236"/>
      <c r="C13" s="236"/>
      <c r="D13" s="236"/>
      <c r="E13" s="236"/>
      <c r="F13" s="230"/>
      <c r="G13" s="230"/>
      <c r="H13" s="230"/>
    </row>
    <row r="14" spans="1:8" ht="15.75" x14ac:dyDescent="0.25">
      <c r="A14" s="73"/>
      <c r="B14" s="74"/>
      <c r="C14" s="74"/>
      <c r="D14" s="75"/>
      <c r="E14" s="76"/>
      <c r="F14" s="111"/>
      <c r="G14" s="111"/>
      <c r="H14" s="77"/>
    </row>
    <row r="15" spans="1:8" ht="15.75" x14ac:dyDescent="0.25">
      <c r="A15" s="237"/>
      <c r="B15" s="238"/>
      <c r="C15" s="238"/>
      <c r="D15" s="238"/>
      <c r="E15" s="239"/>
      <c r="F15" s="81"/>
      <c r="G15" s="81"/>
      <c r="H15" s="79"/>
    </row>
    <row r="16" spans="1:8" ht="18" x14ac:dyDescent="0.2">
      <c r="A16" s="240"/>
      <c r="B16" s="236"/>
      <c r="C16" s="236"/>
      <c r="D16" s="236"/>
      <c r="E16" s="236"/>
      <c r="F16" s="230"/>
      <c r="G16" s="230"/>
      <c r="H16" s="230"/>
    </row>
    <row r="17" spans="1:8" ht="15.75" x14ac:dyDescent="0.25">
      <c r="A17" s="73"/>
      <c r="B17" s="74"/>
      <c r="C17" s="74"/>
      <c r="D17" s="75"/>
      <c r="E17" s="76"/>
      <c r="F17" s="111"/>
      <c r="G17" s="111"/>
      <c r="H17" s="77"/>
    </row>
    <row r="18" spans="1:8" ht="15.75" x14ac:dyDescent="0.25">
      <c r="A18" s="225"/>
      <c r="B18" s="226"/>
      <c r="C18" s="226"/>
      <c r="D18" s="226"/>
      <c r="E18" s="226"/>
      <c r="F18" s="78"/>
      <c r="G18" s="78"/>
      <c r="H18" s="78"/>
    </row>
    <row r="19" spans="1:8" ht="15.75" x14ac:dyDescent="0.25">
      <c r="A19" s="225"/>
      <c r="B19" s="226"/>
      <c r="C19" s="226"/>
      <c r="D19" s="226"/>
      <c r="E19" s="226"/>
      <c r="F19" s="78"/>
      <c r="G19" s="78"/>
      <c r="H19" s="78"/>
    </row>
    <row r="20" spans="1:8" ht="15.75" x14ac:dyDescent="0.25">
      <c r="A20" s="232"/>
      <c r="B20" s="226"/>
      <c r="C20" s="226"/>
      <c r="D20" s="226"/>
      <c r="E20" s="226"/>
      <c r="F20" s="78"/>
      <c r="G20" s="78"/>
      <c r="H20" s="78"/>
    </row>
    <row r="21" spans="1:8" ht="18" x14ac:dyDescent="0.25">
      <c r="A21" s="82"/>
      <c r="B21" s="83"/>
      <c r="C21" s="80"/>
      <c r="D21" s="84"/>
      <c r="E21" s="83"/>
      <c r="F21" s="85"/>
      <c r="G21" s="85"/>
      <c r="H21" s="85"/>
    </row>
    <row r="22" spans="1:8" ht="15.75" x14ac:dyDescent="0.25">
      <c r="A22" s="232"/>
      <c r="B22" s="226"/>
      <c r="C22" s="226"/>
      <c r="D22" s="226"/>
      <c r="E22" s="226"/>
      <c r="F22" s="78"/>
      <c r="G22" s="78"/>
      <c r="H22" s="78"/>
    </row>
  </sheetData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tabSelected="1" workbookViewId="0">
      <selection activeCell="H30" sqref="H30"/>
    </sheetView>
  </sheetViews>
  <sheetFormatPr defaultRowHeight="12.75" x14ac:dyDescent="0.2"/>
  <cols>
    <col min="5" max="5" width="27.140625" customWidth="1"/>
    <col min="6" max="6" width="21.28515625" customWidth="1"/>
    <col min="7" max="7" width="19.140625" customWidth="1"/>
    <col min="8" max="8" width="21.28515625" customWidth="1"/>
  </cols>
  <sheetData>
    <row r="1" spans="1:9" ht="45.75" customHeight="1" x14ac:dyDescent="0.2">
      <c r="A1" s="228" t="s">
        <v>112</v>
      </c>
      <c r="B1" s="228"/>
      <c r="C1" s="228"/>
      <c r="D1" s="228"/>
      <c r="E1" s="228"/>
      <c r="F1" s="228"/>
      <c r="G1" s="228"/>
      <c r="H1" s="228"/>
      <c r="I1" s="189"/>
    </row>
    <row r="2" spans="1:9" ht="18" x14ac:dyDescent="0.2">
      <c r="A2" s="228" t="s">
        <v>41</v>
      </c>
      <c r="B2" s="228"/>
      <c r="C2" s="228"/>
      <c r="D2" s="228"/>
      <c r="E2" s="228"/>
      <c r="F2" s="228"/>
      <c r="G2" s="229"/>
      <c r="H2" s="229"/>
      <c r="I2" s="70"/>
    </row>
    <row r="3" spans="1:9" ht="18" x14ac:dyDescent="0.2">
      <c r="A3" s="228"/>
      <c r="B3" s="228"/>
      <c r="C3" s="228"/>
      <c r="D3" s="228"/>
      <c r="E3" s="228"/>
      <c r="F3" s="228"/>
      <c r="G3" s="228"/>
      <c r="H3" s="230"/>
      <c r="I3" s="189"/>
    </row>
    <row r="4" spans="1:9" ht="18" x14ac:dyDescent="0.25">
      <c r="A4" s="71"/>
      <c r="B4" s="72"/>
      <c r="C4" s="72"/>
      <c r="D4" s="72"/>
      <c r="E4" s="72"/>
      <c r="F4" s="189"/>
      <c r="G4" s="189"/>
      <c r="H4" s="189"/>
      <c r="I4" s="189"/>
    </row>
    <row r="5" spans="1:9" ht="26.25" x14ac:dyDescent="0.25">
      <c r="A5" s="73"/>
      <c r="B5" s="74"/>
      <c r="C5" s="74"/>
      <c r="D5" s="75"/>
      <c r="E5" s="76"/>
      <c r="F5" s="111" t="s">
        <v>99</v>
      </c>
      <c r="G5" s="111" t="s">
        <v>113</v>
      </c>
      <c r="H5" s="77" t="s">
        <v>109</v>
      </c>
      <c r="I5" s="65"/>
    </row>
    <row r="6" spans="1:9" ht="15.75" x14ac:dyDescent="0.25">
      <c r="A6" s="234" t="s">
        <v>42</v>
      </c>
      <c r="B6" s="224"/>
      <c r="C6" s="224"/>
      <c r="D6" s="224"/>
      <c r="E6" s="235"/>
      <c r="F6" s="108">
        <f>F7+F8</f>
        <v>14325736</v>
      </c>
      <c r="G6" s="108">
        <f>G7</f>
        <v>14320946</v>
      </c>
      <c r="H6" s="108">
        <f>G6/F6*100</f>
        <v>99.966563672540104</v>
      </c>
      <c r="I6" s="189"/>
    </row>
    <row r="7" spans="1:9" ht="15.75" x14ac:dyDescent="0.25">
      <c r="A7" s="225" t="s">
        <v>0</v>
      </c>
      <c r="B7" s="226"/>
      <c r="C7" s="226"/>
      <c r="D7" s="226"/>
      <c r="E7" s="227"/>
      <c r="F7" s="78">
        <v>14325736</v>
      </c>
      <c r="G7" s="78">
        <v>14320946</v>
      </c>
      <c r="H7" s="78">
        <f>G7/F7*100</f>
        <v>99.966563672540104</v>
      </c>
      <c r="I7" s="189"/>
    </row>
    <row r="8" spans="1:9" ht="15.75" x14ac:dyDescent="0.25">
      <c r="A8" s="231" t="s">
        <v>1</v>
      </c>
      <c r="B8" s="227"/>
      <c r="C8" s="227"/>
      <c r="D8" s="227"/>
      <c r="E8" s="227"/>
      <c r="F8" s="78">
        <v>0</v>
      </c>
      <c r="G8" s="78">
        <v>0</v>
      </c>
      <c r="H8" s="78"/>
      <c r="I8" s="189"/>
    </row>
    <row r="9" spans="1:9" ht="15.75" x14ac:dyDescent="0.25">
      <c r="A9" s="109" t="s">
        <v>43</v>
      </c>
      <c r="B9" s="190"/>
      <c r="C9" s="190"/>
      <c r="D9" s="190"/>
      <c r="E9" s="190"/>
      <c r="F9" s="107">
        <f>F10+F11</f>
        <v>13837038</v>
      </c>
      <c r="G9" s="107">
        <f>G11+G10</f>
        <v>13832303</v>
      </c>
      <c r="H9" s="107">
        <f>G9/F9*100</f>
        <v>99.965780248634132</v>
      </c>
      <c r="I9" s="189"/>
    </row>
    <row r="10" spans="1:9" ht="15.75" x14ac:dyDescent="0.25">
      <c r="A10" s="232" t="s">
        <v>2</v>
      </c>
      <c r="B10" s="226"/>
      <c r="C10" s="226"/>
      <c r="D10" s="226"/>
      <c r="E10" s="233"/>
      <c r="F10" s="79">
        <v>8136618</v>
      </c>
      <c r="G10" s="79">
        <v>8139106</v>
      </c>
      <c r="H10" s="79">
        <f>G10/F10*100</f>
        <v>100.03057781500864</v>
      </c>
      <c r="I10" s="189"/>
    </row>
    <row r="11" spans="1:9" ht="15.75" x14ac:dyDescent="0.25">
      <c r="A11" s="231" t="s">
        <v>3</v>
      </c>
      <c r="B11" s="227"/>
      <c r="C11" s="227"/>
      <c r="D11" s="227"/>
      <c r="E11" s="227"/>
      <c r="F11" s="79">
        <v>5700420</v>
      </c>
      <c r="G11" s="79">
        <v>5693197</v>
      </c>
      <c r="H11" s="79">
        <f>G11/F11*100</f>
        <v>99.873290038277887</v>
      </c>
      <c r="I11" s="189"/>
    </row>
    <row r="12" spans="1:9" ht="15.75" x14ac:dyDescent="0.25">
      <c r="A12" s="223" t="s">
        <v>4</v>
      </c>
      <c r="B12" s="224"/>
      <c r="C12" s="224"/>
      <c r="D12" s="224"/>
      <c r="E12" s="224"/>
      <c r="F12" s="108">
        <f>F6-F9</f>
        <v>488698</v>
      </c>
      <c r="G12" s="108">
        <f>G6-G9</f>
        <v>488643</v>
      </c>
      <c r="H12" s="108">
        <f>G12/F12*100</f>
        <v>99.988745605670587</v>
      </c>
      <c r="I12" s="189"/>
    </row>
    <row r="13" spans="1:9" ht="18" x14ac:dyDescent="0.2">
      <c r="A13" s="228"/>
      <c r="B13" s="236"/>
      <c r="C13" s="236"/>
      <c r="D13" s="236"/>
      <c r="E13" s="236"/>
      <c r="F13" s="230"/>
      <c r="G13" s="230"/>
      <c r="H13" s="230"/>
      <c r="I13" s="189"/>
    </row>
    <row r="14" spans="1:9" ht="26.25" x14ac:dyDescent="0.25">
      <c r="A14" s="73"/>
      <c r="B14" s="74"/>
      <c r="C14" s="74"/>
      <c r="D14" s="75"/>
      <c r="E14" s="76"/>
      <c r="F14" s="111" t="s">
        <v>105</v>
      </c>
      <c r="G14" s="111" t="s">
        <v>113</v>
      </c>
      <c r="H14" s="77" t="s">
        <v>109</v>
      </c>
      <c r="I14" s="189"/>
    </row>
    <row r="15" spans="1:9" ht="15.75" x14ac:dyDescent="0.25">
      <c r="A15" s="237" t="s">
        <v>5</v>
      </c>
      <c r="B15" s="238"/>
      <c r="C15" s="238"/>
      <c r="D15" s="238"/>
      <c r="E15" s="239"/>
      <c r="F15" s="81">
        <v>271250</v>
      </c>
      <c r="G15" s="81">
        <v>271244</v>
      </c>
      <c r="H15" s="79">
        <f>G15/F15*100</f>
        <v>99.99778801843317</v>
      </c>
      <c r="I15" s="189"/>
    </row>
    <row r="16" spans="1:9" ht="18" x14ac:dyDescent="0.2">
      <c r="A16" s="240"/>
      <c r="B16" s="236"/>
      <c r="C16" s="236"/>
      <c r="D16" s="236"/>
      <c r="E16" s="236"/>
      <c r="F16" s="230"/>
      <c r="G16" s="230"/>
      <c r="H16" s="230"/>
      <c r="I16" s="189"/>
    </row>
    <row r="17" spans="1:9" ht="26.25" x14ac:dyDescent="0.25">
      <c r="A17" s="73"/>
      <c r="B17" s="74"/>
      <c r="C17" s="74"/>
      <c r="D17" s="75"/>
      <c r="E17" s="76"/>
      <c r="F17" s="111" t="s">
        <v>106</v>
      </c>
      <c r="G17" s="111" t="s">
        <v>113</v>
      </c>
      <c r="H17" s="77" t="s">
        <v>109</v>
      </c>
      <c r="I17" s="189"/>
    </row>
    <row r="18" spans="1:9" ht="15.75" x14ac:dyDescent="0.25">
      <c r="A18" s="225" t="s">
        <v>6</v>
      </c>
      <c r="B18" s="226"/>
      <c r="C18" s="226"/>
      <c r="D18" s="226"/>
      <c r="E18" s="226"/>
      <c r="F18" s="78"/>
      <c r="G18" s="78"/>
      <c r="H18" s="78"/>
      <c r="I18" s="189"/>
    </row>
    <row r="19" spans="1:9" ht="15.75" x14ac:dyDescent="0.25">
      <c r="A19" s="225" t="s">
        <v>7</v>
      </c>
      <c r="B19" s="226"/>
      <c r="C19" s="226"/>
      <c r="D19" s="226"/>
      <c r="E19" s="226"/>
      <c r="F19" s="78"/>
      <c r="G19" s="78"/>
      <c r="H19" s="78"/>
      <c r="I19" s="189"/>
    </row>
    <row r="20" spans="1:9" ht="15.75" x14ac:dyDescent="0.25">
      <c r="A20" s="232" t="s">
        <v>8</v>
      </c>
      <c r="B20" s="226"/>
      <c r="C20" s="226"/>
      <c r="D20" s="226"/>
      <c r="E20" s="226"/>
      <c r="F20" s="78"/>
      <c r="G20" s="78"/>
      <c r="H20" s="78"/>
      <c r="I20" s="189"/>
    </row>
    <row r="21" spans="1:9" ht="18" x14ac:dyDescent="0.25">
      <c r="A21" s="82"/>
      <c r="B21" s="83"/>
      <c r="C21" s="191"/>
      <c r="D21" s="84"/>
      <c r="E21" s="83"/>
      <c r="F21" s="85"/>
      <c r="G21" s="85"/>
      <c r="H21" s="85"/>
      <c r="I21" s="189"/>
    </row>
    <row r="22" spans="1:9" ht="15.75" x14ac:dyDescent="0.25">
      <c r="A22" s="232" t="s">
        <v>9</v>
      </c>
      <c r="B22" s="226"/>
      <c r="C22" s="226"/>
      <c r="D22" s="226"/>
      <c r="E22" s="226"/>
      <c r="F22" s="78">
        <f>SUM(F12,F15,F20)</f>
        <v>759948</v>
      </c>
      <c r="G22" s="78">
        <f>SUM(G12,G15,G20)</f>
        <v>759887</v>
      </c>
      <c r="H22" s="78">
        <f>G22/F22*100</f>
        <v>99.991973135003974</v>
      </c>
      <c r="I22" s="189"/>
    </row>
    <row r="23" spans="1:9" x14ac:dyDescent="0.2">
      <c r="A23" s="189"/>
      <c r="B23" s="189"/>
      <c r="C23" s="189"/>
      <c r="D23" s="86"/>
      <c r="E23" s="189"/>
      <c r="F23" s="189"/>
      <c r="G23" s="189"/>
      <c r="H23" s="189"/>
      <c r="I23" s="189"/>
    </row>
    <row r="24" spans="1:9" x14ac:dyDescent="0.2">
      <c r="E24" s="222">
        <v>5700420</v>
      </c>
      <c r="F24" s="149">
        <v>5600000</v>
      </c>
    </row>
    <row r="25" spans="1:9" x14ac:dyDescent="0.2">
      <c r="F25" s="222">
        <f>E24-F24</f>
        <v>100420</v>
      </c>
    </row>
    <row r="26" spans="1:9" x14ac:dyDescent="0.2">
      <c r="E26" s="222">
        <v>14320946</v>
      </c>
      <c r="F26" s="222">
        <v>5592951</v>
      </c>
    </row>
    <row r="27" spans="1:9" x14ac:dyDescent="0.2">
      <c r="F27" s="222">
        <f>E26-F26</f>
        <v>8727995</v>
      </c>
      <c r="G27" t="s">
        <v>114</v>
      </c>
    </row>
  </sheetData>
  <mergeCells count="16">
    <mergeCell ref="A8:E8"/>
    <mergeCell ref="A1:H1"/>
    <mergeCell ref="A2:H2"/>
    <mergeCell ref="A3:H3"/>
    <mergeCell ref="A6:E6"/>
    <mergeCell ref="A7:E7"/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84"/>
  <sheetViews>
    <sheetView workbookViewId="0">
      <selection activeCell="F9" sqref="F9"/>
    </sheetView>
  </sheetViews>
  <sheetFormatPr defaultColWidth="11.42578125" defaultRowHeight="12.75" x14ac:dyDescent="0.2"/>
  <cols>
    <col min="1" max="1" width="16" style="35" customWidth="1"/>
    <col min="2" max="4" width="17.5703125" style="35" customWidth="1"/>
    <col min="5" max="5" width="17.5703125" style="66" customWidth="1"/>
    <col min="6" max="9" width="17.5703125" style="10" customWidth="1"/>
    <col min="10" max="10" width="7.85546875" style="10" customWidth="1"/>
    <col min="11" max="11" width="14.28515625" style="10" customWidth="1"/>
    <col min="12" max="12" width="7.85546875" style="10" customWidth="1"/>
    <col min="13" max="16384" width="11.42578125" style="10"/>
  </cols>
  <sheetData>
    <row r="1" spans="1:9" ht="24" customHeight="1" x14ac:dyDescent="0.2">
      <c r="A1" s="228" t="s">
        <v>10</v>
      </c>
      <c r="B1" s="228"/>
      <c r="C1" s="228"/>
      <c r="D1" s="228"/>
      <c r="E1" s="228"/>
      <c r="F1" s="228"/>
      <c r="G1" s="228"/>
      <c r="H1" s="228"/>
      <c r="I1" s="228"/>
    </row>
    <row r="2" spans="1:9" s="1" customFormat="1" ht="13.5" thickBot="1" x14ac:dyDescent="0.25">
      <c r="A2" s="16"/>
      <c r="I2" s="17" t="s">
        <v>11</v>
      </c>
    </row>
    <row r="3" spans="1:9" s="1" customFormat="1" ht="26.25" thickBot="1" x14ac:dyDescent="0.25">
      <c r="A3" s="91" t="s">
        <v>12</v>
      </c>
      <c r="B3" s="243">
        <v>2020</v>
      </c>
      <c r="C3" s="244"/>
      <c r="D3" s="245"/>
      <c r="E3" s="245"/>
      <c r="F3" s="245"/>
      <c r="G3" s="245"/>
      <c r="H3" s="245"/>
      <c r="I3" s="246"/>
    </row>
    <row r="4" spans="1:9" s="1" customFormat="1" ht="77.25" thickBot="1" x14ac:dyDescent="0.25">
      <c r="A4" s="92" t="s">
        <v>13</v>
      </c>
      <c r="B4" s="18" t="s">
        <v>56</v>
      </c>
      <c r="C4" s="95" t="s">
        <v>57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20" t="s">
        <v>19</v>
      </c>
    </row>
    <row r="5" spans="1:9" s="1" customFormat="1" ht="1.5" customHeight="1" x14ac:dyDescent="0.2">
      <c r="A5" s="101"/>
      <c r="B5" s="102"/>
      <c r="C5" s="113"/>
      <c r="D5" s="114"/>
      <c r="E5" s="115"/>
      <c r="F5" s="116"/>
      <c r="G5" s="116"/>
      <c r="H5" s="117">
        <f>H6</f>
        <v>0</v>
      </c>
      <c r="I5" s="118"/>
    </row>
    <row r="6" spans="1:9" s="1" customFormat="1" hidden="1" x14ac:dyDescent="0.2">
      <c r="A6" s="21"/>
      <c r="B6" s="96"/>
      <c r="C6" s="119"/>
      <c r="D6" s="120"/>
      <c r="E6" s="121"/>
      <c r="F6" s="112"/>
      <c r="G6" s="112"/>
      <c r="H6" s="122"/>
      <c r="I6" s="123"/>
    </row>
    <row r="7" spans="1:9" s="1" customFormat="1" x14ac:dyDescent="0.2">
      <c r="A7" s="103">
        <v>636</v>
      </c>
      <c r="B7" s="104"/>
      <c r="C7" s="124">
        <f>C8</f>
        <v>7048000</v>
      </c>
      <c r="D7" s="125"/>
      <c r="E7" s="126"/>
      <c r="F7" s="127">
        <f>F8</f>
        <v>155000</v>
      </c>
      <c r="G7" s="127"/>
      <c r="H7" s="128"/>
      <c r="I7" s="129"/>
    </row>
    <row r="8" spans="1:9" s="1" customFormat="1" x14ac:dyDescent="0.2">
      <c r="A8" s="21">
        <v>6361</v>
      </c>
      <c r="B8" s="96"/>
      <c r="C8" s="119">
        <v>7048000</v>
      </c>
      <c r="D8" s="120"/>
      <c r="E8" s="121"/>
      <c r="F8" s="112">
        <v>155000</v>
      </c>
      <c r="G8" s="112"/>
      <c r="H8" s="122"/>
      <c r="I8" s="123"/>
    </row>
    <row r="9" spans="1:9" s="1" customFormat="1" x14ac:dyDescent="0.2">
      <c r="A9" s="103">
        <v>638</v>
      </c>
      <c r="B9" s="104"/>
      <c r="C9" s="124"/>
      <c r="D9" s="125"/>
      <c r="E9" s="126"/>
      <c r="F9" s="127">
        <f>F10</f>
        <v>577000</v>
      </c>
      <c r="G9" s="127"/>
      <c r="H9" s="128"/>
      <c r="I9" s="129"/>
    </row>
    <row r="10" spans="1:9" s="1" customFormat="1" x14ac:dyDescent="0.2">
      <c r="A10" s="21">
        <v>6381</v>
      </c>
      <c r="B10" s="96"/>
      <c r="C10" s="119"/>
      <c r="D10" s="120"/>
      <c r="E10" s="121"/>
      <c r="F10" s="112">
        <v>577000</v>
      </c>
      <c r="G10" s="112"/>
      <c r="H10" s="122"/>
      <c r="I10" s="123"/>
    </row>
    <row r="11" spans="1:9" s="1" customFormat="1" x14ac:dyDescent="0.2">
      <c r="A11" s="103">
        <v>641</v>
      </c>
      <c r="B11" s="104"/>
      <c r="C11" s="124"/>
      <c r="D11" s="125">
        <f>D12</f>
        <v>41</v>
      </c>
      <c r="E11" s="126"/>
      <c r="F11" s="127"/>
      <c r="G11" s="127"/>
      <c r="H11" s="128"/>
      <c r="I11" s="129"/>
    </row>
    <row r="12" spans="1:9" s="1" customFormat="1" x14ac:dyDescent="0.2">
      <c r="A12" s="21">
        <v>6413</v>
      </c>
      <c r="B12" s="96"/>
      <c r="C12" s="119"/>
      <c r="D12" s="120">
        <v>41</v>
      </c>
      <c r="E12" s="121"/>
      <c r="F12" s="112"/>
      <c r="G12" s="112"/>
      <c r="H12" s="122"/>
      <c r="I12" s="123"/>
    </row>
    <row r="13" spans="1:9" s="1" customFormat="1" x14ac:dyDescent="0.2">
      <c r="A13" s="103">
        <v>652</v>
      </c>
      <c r="B13" s="104"/>
      <c r="C13" s="124"/>
      <c r="D13" s="125"/>
      <c r="E13" s="126">
        <f>E14</f>
        <v>258200</v>
      </c>
      <c r="F13" s="127">
        <f>F14</f>
        <v>0</v>
      </c>
      <c r="G13" s="127"/>
      <c r="H13" s="128"/>
      <c r="I13" s="129"/>
    </row>
    <row r="14" spans="1:9" s="1" customFormat="1" x14ac:dyDescent="0.2">
      <c r="A14" s="21">
        <v>6526</v>
      </c>
      <c r="B14" s="96"/>
      <c r="C14" s="119"/>
      <c r="D14" s="120"/>
      <c r="E14" s="121">
        <v>258200</v>
      </c>
      <c r="F14" s="112"/>
      <c r="G14" s="112"/>
      <c r="H14" s="122"/>
      <c r="I14" s="123"/>
    </row>
    <row r="15" spans="1:9" s="1" customFormat="1" x14ac:dyDescent="0.2">
      <c r="A15" s="103">
        <v>661</v>
      </c>
      <c r="B15" s="105"/>
      <c r="C15" s="130"/>
      <c r="D15" s="125">
        <f>D16</f>
        <v>26125</v>
      </c>
      <c r="E15" s="125"/>
      <c r="F15" s="125"/>
      <c r="G15" s="125"/>
      <c r="H15" s="131"/>
      <c r="I15" s="132"/>
    </row>
    <row r="16" spans="1:9" s="1" customFormat="1" x14ac:dyDescent="0.2">
      <c r="A16" s="21">
        <v>6615</v>
      </c>
      <c r="B16" s="22"/>
      <c r="C16" s="133"/>
      <c r="D16" s="120">
        <v>26125</v>
      </c>
      <c r="E16" s="120"/>
      <c r="F16" s="120"/>
      <c r="G16" s="120"/>
      <c r="H16" s="134"/>
      <c r="I16" s="135"/>
    </row>
    <row r="17" spans="1:9" s="1" customFormat="1" x14ac:dyDescent="0.2">
      <c r="A17" s="103">
        <v>663</v>
      </c>
      <c r="B17" s="105"/>
      <c r="C17" s="130"/>
      <c r="D17" s="125"/>
      <c r="E17" s="125"/>
      <c r="F17" s="125"/>
      <c r="G17" s="125">
        <f>G18</f>
        <v>0</v>
      </c>
      <c r="H17" s="131"/>
      <c r="I17" s="132"/>
    </row>
    <row r="18" spans="1:9" s="1" customFormat="1" x14ac:dyDescent="0.2">
      <c r="A18" s="21">
        <v>6631</v>
      </c>
      <c r="B18" s="22"/>
      <c r="C18" s="133"/>
      <c r="D18" s="120"/>
      <c r="E18" s="120"/>
      <c r="F18" s="120"/>
      <c r="G18" s="120"/>
      <c r="H18" s="134"/>
      <c r="I18" s="135"/>
    </row>
    <row r="19" spans="1:9" s="1" customFormat="1" x14ac:dyDescent="0.2">
      <c r="A19" s="103">
        <v>671</v>
      </c>
      <c r="B19" s="105">
        <f>B20+B21+B22+B23</f>
        <v>6261370</v>
      </c>
      <c r="C19" s="130"/>
      <c r="D19" s="125"/>
      <c r="E19" s="125"/>
      <c r="F19" s="125"/>
      <c r="G19" s="125"/>
      <c r="H19" s="131"/>
      <c r="I19" s="132"/>
    </row>
    <row r="20" spans="1:9" s="1" customFormat="1" x14ac:dyDescent="0.2">
      <c r="A20" s="21" t="s">
        <v>87</v>
      </c>
      <c r="B20" s="22">
        <v>531100</v>
      </c>
      <c r="C20" s="133"/>
      <c r="D20" s="120"/>
      <c r="E20" s="120"/>
      <c r="F20" s="120"/>
      <c r="G20" s="120"/>
      <c r="H20" s="134"/>
      <c r="I20" s="135"/>
    </row>
    <row r="21" spans="1:9" s="1" customFormat="1" x14ac:dyDescent="0.2">
      <c r="A21" s="21" t="s">
        <v>86</v>
      </c>
      <c r="B21" s="22"/>
      <c r="C21" s="133"/>
      <c r="D21" s="120"/>
      <c r="E21" s="120"/>
      <c r="F21" s="120"/>
      <c r="G21" s="120"/>
      <c r="H21" s="134"/>
      <c r="I21" s="135"/>
    </row>
    <row r="22" spans="1:9" s="1" customFormat="1" x14ac:dyDescent="0.2">
      <c r="A22" s="26" t="s">
        <v>88</v>
      </c>
      <c r="B22" s="22">
        <v>5730270</v>
      </c>
      <c r="C22" s="133"/>
      <c r="D22" s="120"/>
      <c r="E22" s="120"/>
      <c r="F22" s="120"/>
      <c r="G22" s="120"/>
      <c r="H22" s="134"/>
      <c r="I22" s="135"/>
    </row>
    <row r="23" spans="1:9" s="1" customFormat="1" x14ac:dyDescent="0.2">
      <c r="A23" s="26" t="s">
        <v>93</v>
      </c>
      <c r="B23" s="22"/>
      <c r="C23" s="133"/>
      <c r="D23" s="120"/>
      <c r="E23" s="120"/>
      <c r="F23" s="120"/>
      <c r="G23" s="120"/>
      <c r="H23" s="134"/>
      <c r="I23" s="135"/>
    </row>
    <row r="24" spans="1:9" s="192" customFormat="1" x14ac:dyDescent="0.2">
      <c r="A24" s="103" t="s">
        <v>94</v>
      </c>
      <c r="B24" s="105"/>
      <c r="C24" s="130">
        <f>C25</f>
        <v>29000</v>
      </c>
      <c r="D24" s="125">
        <f>D25</f>
        <v>22500</v>
      </c>
      <c r="E24" s="125">
        <f>E25</f>
        <v>213950</v>
      </c>
      <c r="F24" s="125">
        <f>F25</f>
        <v>5800</v>
      </c>
      <c r="G24" s="125"/>
      <c r="H24" s="131"/>
      <c r="I24" s="132"/>
    </row>
    <row r="25" spans="1:9" s="1" customFormat="1" x14ac:dyDescent="0.2">
      <c r="A25" s="21">
        <v>9221</v>
      </c>
      <c r="B25" s="22"/>
      <c r="C25" s="133">
        <v>29000</v>
      </c>
      <c r="D25" s="120">
        <v>22500</v>
      </c>
      <c r="E25" s="120">
        <v>213950</v>
      </c>
      <c r="F25" s="120">
        <v>5800</v>
      </c>
      <c r="G25" s="120"/>
      <c r="H25" s="134"/>
      <c r="I25" s="135">
        <f>C25+D25+E25+F25</f>
        <v>271250</v>
      </c>
    </row>
    <row r="26" spans="1:9" s="1" customFormat="1" ht="13.5" thickBot="1" x14ac:dyDescent="0.25">
      <c r="A26" s="27"/>
      <c r="B26" s="28"/>
      <c r="C26" s="136"/>
      <c r="D26" s="137"/>
      <c r="E26" s="137"/>
      <c r="F26" s="137"/>
      <c r="G26" s="137"/>
      <c r="H26" s="138"/>
      <c r="I26" s="139"/>
    </row>
    <row r="27" spans="1:9" s="1" customFormat="1" ht="30" customHeight="1" thickBot="1" x14ac:dyDescent="0.25">
      <c r="A27" s="32" t="s">
        <v>20</v>
      </c>
      <c r="B27" s="140">
        <f>B7+B9+B11+B13+B15+B17+B19+B24</f>
        <v>6261370</v>
      </c>
      <c r="C27" s="140">
        <f>C7+C9+C11+C13+C15+C17+C19+C24</f>
        <v>7077000</v>
      </c>
      <c r="D27" s="140">
        <f>D7+D9+D11+D13+D15+D17+D19+D24</f>
        <v>48666</v>
      </c>
      <c r="E27" s="140">
        <f>E7+E9+E11+E13+E15+E17+E19+E24</f>
        <v>472150</v>
      </c>
      <c r="F27" s="140">
        <f>F7+F9+F11+F13+F15+F17+F19+F24</f>
        <v>737800</v>
      </c>
      <c r="G27" s="140">
        <f t="shared" ref="G27:I27" si="0">G5+G9+G13+G15+G17+G19</f>
        <v>0</v>
      </c>
      <c r="H27" s="140">
        <f>H24</f>
        <v>0</v>
      </c>
      <c r="I27" s="140">
        <f t="shared" si="0"/>
        <v>0</v>
      </c>
    </row>
    <row r="28" spans="1:9" s="1" customFormat="1" ht="28.5" customHeight="1" thickBot="1" x14ac:dyDescent="0.25">
      <c r="A28" s="32" t="s">
        <v>89</v>
      </c>
      <c r="B28" s="247">
        <f>B27+C27+D27+E27+F27+G27+H27+I27</f>
        <v>14596986</v>
      </c>
      <c r="C28" s="248"/>
      <c r="D28" s="248"/>
      <c r="E28" s="248"/>
      <c r="F28" s="248"/>
      <c r="G28" s="248"/>
      <c r="H28" s="248"/>
      <c r="I28" s="249"/>
    </row>
    <row r="29" spans="1:9" ht="13.5" thickBot="1" x14ac:dyDescent="0.25">
      <c r="A29" s="13"/>
      <c r="B29" s="106"/>
      <c r="C29" s="13"/>
      <c r="D29" s="13"/>
      <c r="E29" s="14"/>
      <c r="F29" s="34"/>
      <c r="I29" s="17"/>
    </row>
    <row r="30" spans="1:9" ht="24" customHeight="1" thickBot="1" x14ac:dyDescent="0.25">
      <c r="A30" s="93" t="s">
        <v>12</v>
      </c>
      <c r="B30" s="243">
        <v>2021</v>
      </c>
      <c r="C30" s="244"/>
      <c r="D30" s="245"/>
      <c r="E30" s="245"/>
      <c r="F30" s="245"/>
      <c r="G30" s="245"/>
      <c r="H30" s="245"/>
      <c r="I30" s="246"/>
    </row>
    <row r="31" spans="1:9" ht="77.25" thickBot="1" x14ac:dyDescent="0.25">
      <c r="A31" s="94" t="s">
        <v>13</v>
      </c>
      <c r="B31" s="18" t="s">
        <v>56</v>
      </c>
      <c r="C31" s="95" t="s">
        <v>57</v>
      </c>
      <c r="D31" s="19" t="s">
        <v>14</v>
      </c>
      <c r="E31" s="19" t="s">
        <v>15</v>
      </c>
      <c r="F31" s="19" t="s">
        <v>16</v>
      </c>
      <c r="G31" s="19" t="s">
        <v>17</v>
      </c>
      <c r="H31" s="19" t="s">
        <v>18</v>
      </c>
      <c r="I31" s="20" t="s">
        <v>19</v>
      </c>
    </row>
    <row r="32" spans="1:9" x14ac:dyDescent="0.2">
      <c r="A32" s="3">
        <v>634</v>
      </c>
      <c r="B32" s="4"/>
      <c r="C32" s="4"/>
      <c r="D32" s="5"/>
      <c r="E32" s="6"/>
      <c r="F32" s="7"/>
      <c r="G32" s="7"/>
      <c r="H32" s="8"/>
      <c r="I32" s="9"/>
    </row>
    <row r="33" spans="1:9" x14ac:dyDescent="0.2">
      <c r="A33" s="21">
        <v>636</v>
      </c>
      <c r="B33" s="96"/>
      <c r="C33" s="96"/>
      <c r="D33" s="23"/>
      <c r="E33" s="97"/>
      <c r="F33" s="112"/>
      <c r="G33" s="98"/>
      <c r="H33" s="99"/>
      <c r="I33" s="100"/>
    </row>
    <row r="34" spans="1:9" x14ac:dyDescent="0.2">
      <c r="A34" s="21">
        <v>638</v>
      </c>
      <c r="B34" s="96"/>
      <c r="C34" s="96"/>
      <c r="D34" s="23"/>
      <c r="E34" s="97"/>
      <c r="F34" s="98"/>
      <c r="G34" s="98"/>
      <c r="H34" s="99"/>
      <c r="I34" s="100"/>
    </row>
    <row r="35" spans="1:9" x14ac:dyDescent="0.2">
      <c r="A35" s="21">
        <v>652</v>
      </c>
      <c r="B35" s="22"/>
      <c r="C35" s="22"/>
      <c r="D35" s="23"/>
      <c r="E35" s="121"/>
      <c r="F35" s="23"/>
      <c r="G35" s="23"/>
      <c r="H35" s="24"/>
      <c r="I35" s="25"/>
    </row>
    <row r="36" spans="1:9" x14ac:dyDescent="0.2">
      <c r="A36" s="21">
        <v>661</v>
      </c>
      <c r="B36" s="22"/>
      <c r="C36" s="22"/>
      <c r="D36" s="23"/>
      <c r="E36" s="23"/>
      <c r="F36" s="23"/>
      <c r="G36" s="23"/>
      <c r="H36" s="24"/>
      <c r="I36" s="25"/>
    </row>
    <row r="37" spans="1:9" x14ac:dyDescent="0.2">
      <c r="A37" s="21">
        <v>663</v>
      </c>
      <c r="B37" s="22"/>
      <c r="C37" s="22"/>
      <c r="D37" s="23"/>
      <c r="E37" s="23"/>
      <c r="F37" s="23"/>
      <c r="G37" s="23"/>
      <c r="H37" s="24"/>
      <c r="I37" s="25"/>
    </row>
    <row r="38" spans="1:9" x14ac:dyDescent="0.2">
      <c r="A38" s="21">
        <v>671</v>
      </c>
      <c r="B38" s="22"/>
      <c r="C38" s="22"/>
      <c r="D38" s="23"/>
      <c r="E38" s="23"/>
      <c r="F38" s="23"/>
      <c r="G38" s="23"/>
      <c r="H38" s="24"/>
      <c r="I38" s="25"/>
    </row>
    <row r="39" spans="1:9" x14ac:dyDescent="0.2">
      <c r="A39" s="103" t="s">
        <v>94</v>
      </c>
      <c r="B39" s="22"/>
      <c r="C39" s="22"/>
      <c r="D39" s="23"/>
      <c r="E39" s="23"/>
      <c r="F39" s="23"/>
      <c r="G39" s="23"/>
      <c r="H39" s="24"/>
      <c r="I39" s="25"/>
    </row>
    <row r="40" spans="1:9" x14ac:dyDescent="0.2">
      <c r="A40" s="21">
        <v>9221</v>
      </c>
      <c r="B40" s="22"/>
      <c r="C40" s="22"/>
      <c r="D40" s="23"/>
      <c r="E40" s="23"/>
      <c r="F40" s="23"/>
      <c r="G40" s="23"/>
      <c r="H40" s="24"/>
      <c r="I40" s="25"/>
    </row>
    <row r="41" spans="1:9" x14ac:dyDescent="0.2">
      <c r="A41" s="26"/>
      <c r="B41" s="22"/>
      <c r="C41" s="22"/>
      <c r="D41" s="23"/>
      <c r="E41" s="23"/>
      <c r="F41" s="23"/>
      <c r="G41" s="23"/>
      <c r="H41" s="24"/>
      <c r="I41" s="25"/>
    </row>
    <row r="42" spans="1:9" ht="13.5" thickBot="1" x14ac:dyDescent="0.25">
      <c r="A42" s="27"/>
      <c r="B42" s="28"/>
      <c r="C42" s="28"/>
      <c r="D42" s="29"/>
      <c r="E42" s="29"/>
      <c r="F42" s="29"/>
      <c r="G42" s="29"/>
      <c r="H42" s="30"/>
      <c r="I42" s="31"/>
    </row>
    <row r="43" spans="1:9" s="1" customFormat="1" ht="30" customHeight="1" thickBot="1" x14ac:dyDescent="0.25">
      <c r="A43" s="32" t="s">
        <v>20</v>
      </c>
      <c r="B43" s="33">
        <f t="shared" ref="B43:I43" si="1">SUM(B32:B38)</f>
        <v>0</v>
      </c>
      <c r="C43" s="33">
        <f t="shared" si="1"/>
        <v>0</v>
      </c>
      <c r="D43" s="33">
        <f t="shared" si="1"/>
        <v>0</v>
      </c>
      <c r="E43" s="33">
        <f t="shared" si="1"/>
        <v>0</v>
      </c>
      <c r="F43" s="33">
        <f>SUM(F32:F42)</f>
        <v>0</v>
      </c>
      <c r="G43" s="33">
        <f t="shared" si="1"/>
        <v>0</v>
      </c>
      <c r="H43" s="33">
        <f>H39</f>
        <v>0</v>
      </c>
      <c r="I43" s="33">
        <f t="shared" si="1"/>
        <v>0</v>
      </c>
    </row>
    <row r="44" spans="1:9" s="1" customFormat="1" ht="28.5" customHeight="1" thickBot="1" x14ac:dyDescent="0.25">
      <c r="A44" s="32" t="s">
        <v>85</v>
      </c>
      <c r="B44" s="247">
        <f>B43+C43+D43+E43+F43+G43+H43+I43</f>
        <v>0</v>
      </c>
      <c r="C44" s="248"/>
      <c r="D44" s="248"/>
      <c r="E44" s="248"/>
      <c r="F44" s="248"/>
      <c r="G44" s="248"/>
      <c r="H44" s="248"/>
      <c r="I44" s="249"/>
    </row>
    <row r="45" spans="1:9" ht="13.5" thickBot="1" x14ac:dyDescent="0.25">
      <c r="E45" s="36"/>
      <c r="F45" s="37"/>
    </row>
    <row r="46" spans="1:9" ht="26.25" thickBot="1" x14ac:dyDescent="0.25">
      <c r="A46" s="93" t="s">
        <v>12</v>
      </c>
      <c r="B46" s="243">
        <v>2022</v>
      </c>
      <c r="C46" s="244"/>
      <c r="D46" s="245"/>
      <c r="E46" s="245"/>
      <c r="F46" s="245"/>
      <c r="G46" s="245"/>
      <c r="H46" s="245"/>
      <c r="I46" s="246"/>
    </row>
    <row r="47" spans="1:9" ht="77.25" thickBot="1" x14ac:dyDescent="0.25">
      <c r="A47" s="94" t="s">
        <v>13</v>
      </c>
      <c r="B47" s="18" t="s">
        <v>56</v>
      </c>
      <c r="C47" s="95" t="s">
        <v>57</v>
      </c>
      <c r="D47" s="19" t="s">
        <v>14</v>
      </c>
      <c r="E47" s="19" t="s">
        <v>15</v>
      </c>
      <c r="F47" s="19" t="s">
        <v>16</v>
      </c>
      <c r="G47" s="19" t="s">
        <v>17</v>
      </c>
      <c r="H47" s="19" t="s">
        <v>18</v>
      </c>
      <c r="I47" s="20" t="s">
        <v>19</v>
      </c>
    </row>
    <row r="48" spans="1:9" x14ac:dyDescent="0.2">
      <c r="A48" s="3">
        <v>634</v>
      </c>
      <c r="B48" s="4"/>
      <c r="C48" s="4"/>
      <c r="D48" s="5"/>
      <c r="E48" s="6"/>
      <c r="F48" s="7"/>
      <c r="G48" s="7"/>
      <c r="H48" s="8"/>
      <c r="I48" s="9"/>
    </row>
    <row r="49" spans="1:9" x14ac:dyDescent="0.2">
      <c r="A49" s="21">
        <v>636</v>
      </c>
      <c r="B49" s="96"/>
      <c r="C49" s="96"/>
      <c r="D49" s="23"/>
      <c r="E49" s="97"/>
      <c r="F49" s="112"/>
      <c r="G49" s="98"/>
      <c r="H49" s="99"/>
      <c r="I49" s="100"/>
    </row>
    <row r="50" spans="1:9" x14ac:dyDescent="0.2">
      <c r="A50" s="21">
        <v>638</v>
      </c>
      <c r="B50" s="22"/>
      <c r="C50" s="22"/>
      <c r="D50" s="23"/>
      <c r="E50" s="23"/>
      <c r="F50" s="187"/>
      <c r="G50" s="23"/>
      <c r="H50" s="24"/>
      <c r="I50" s="25"/>
    </row>
    <row r="51" spans="1:9" x14ac:dyDescent="0.2">
      <c r="A51" s="21">
        <v>652</v>
      </c>
      <c r="B51" s="22"/>
      <c r="C51" s="22"/>
      <c r="D51" s="23"/>
      <c r="E51" s="121"/>
      <c r="F51" s="23"/>
      <c r="G51" s="23"/>
      <c r="H51" s="24"/>
      <c r="I51" s="25"/>
    </row>
    <row r="52" spans="1:9" x14ac:dyDescent="0.2">
      <c r="A52" s="21">
        <v>661</v>
      </c>
      <c r="B52" s="22"/>
      <c r="C52" s="22"/>
      <c r="D52" s="23"/>
      <c r="E52" s="23"/>
      <c r="F52" s="23"/>
      <c r="G52" s="23"/>
      <c r="H52" s="24"/>
      <c r="I52" s="25"/>
    </row>
    <row r="53" spans="1:9" x14ac:dyDescent="0.2">
      <c r="A53" s="21">
        <v>663</v>
      </c>
      <c r="B53" s="22"/>
      <c r="C53" s="22"/>
      <c r="D53" s="23"/>
      <c r="E53" s="23"/>
      <c r="F53" s="23"/>
      <c r="G53" s="23"/>
      <c r="H53" s="24"/>
      <c r="I53" s="25"/>
    </row>
    <row r="54" spans="1:9" ht="13.5" customHeight="1" x14ac:dyDescent="0.2">
      <c r="A54" s="21">
        <v>671</v>
      </c>
      <c r="B54" s="22"/>
      <c r="C54" s="22"/>
      <c r="D54" s="23"/>
      <c r="E54" s="23"/>
      <c r="F54" s="23"/>
      <c r="G54" s="23"/>
      <c r="H54" s="24"/>
      <c r="I54" s="25"/>
    </row>
    <row r="55" spans="1:9" ht="13.5" customHeight="1" x14ac:dyDescent="0.2">
      <c r="A55" s="103" t="s">
        <v>94</v>
      </c>
      <c r="B55" s="22"/>
      <c r="C55" s="22"/>
      <c r="D55" s="23"/>
      <c r="E55" s="23"/>
      <c r="F55" s="23"/>
      <c r="G55" s="23"/>
      <c r="H55" s="24"/>
      <c r="I55" s="25"/>
    </row>
    <row r="56" spans="1:9" ht="13.5" customHeight="1" x14ac:dyDescent="0.2">
      <c r="A56" s="21">
        <v>9221</v>
      </c>
      <c r="B56" s="22"/>
      <c r="C56" s="22"/>
      <c r="D56" s="23"/>
      <c r="E56" s="23"/>
      <c r="F56" s="23"/>
      <c r="G56" s="23"/>
      <c r="H56" s="24"/>
      <c r="I56" s="25"/>
    </row>
    <row r="57" spans="1:9" ht="13.5" thickBot="1" x14ac:dyDescent="0.25">
      <c r="A57" s="27"/>
      <c r="B57" s="28"/>
      <c r="C57" s="28"/>
      <c r="D57" s="29"/>
      <c r="E57" s="29"/>
      <c r="F57" s="29"/>
      <c r="G57" s="29"/>
      <c r="H57" s="30"/>
      <c r="I57" s="31"/>
    </row>
    <row r="58" spans="1:9" s="1" customFormat="1" ht="30" customHeight="1" thickBot="1" x14ac:dyDescent="0.25">
      <c r="A58" s="32" t="s">
        <v>20</v>
      </c>
      <c r="B58" s="33">
        <f>SUM(B48:B57)</f>
        <v>0</v>
      </c>
      <c r="C58" s="33">
        <f t="shared" ref="C58:I58" si="2">SUM(C48:C57)</f>
        <v>0</v>
      </c>
      <c r="D58" s="33">
        <f t="shared" si="2"/>
        <v>0</v>
      </c>
      <c r="E58" s="33">
        <f t="shared" si="2"/>
        <v>0</v>
      </c>
      <c r="F58" s="33">
        <f t="shared" si="2"/>
        <v>0</v>
      </c>
      <c r="G58" s="33">
        <f t="shared" si="2"/>
        <v>0</v>
      </c>
      <c r="H58" s="33">
        <f t="shared" si="2"/>
        <v>0</v>
      </c>
      <c r="I58" s="33">
        <f t="shared" si="2"/>
        <v>0</v>
      </c>
    </row>
    <row r="59" spans="1:9" s="1" customFormat="1" ht="28.5" customHeight="1" thickBot="1" x14ac:dyDescent="0.25">
      <c r="A59" s="32" t="s">
        <v>89</v>
      </c>
      <c r="B59" s="247">
        <f>B58+C58+D58+E58+F58+G58+H58+I58</f>
        <v>0</v>
      </c>
      <c r="C59" s="248"/>
      <c r="D59" s="248"/>
      <c r="E59" s="248"/>
      <c r="F59" s="248"/>
      <c r="G59" s="248"/>
      <c r="H59" s="248"/>
      <c r="I59" s="249"/>
    </row>
    <row r="60" spans="1:9" ht="13.5" customHeight="1" x14ac:dyDescent="0.2">
      <c r="D60" s="38"/>
      <c r="E60" s="36"/>
      <c r="F60" s="39"/>
    </row>
    <row r="61" spans="1:9" ht="13.5" customHeight="1" x14ac:dyDescent="0.2">
      <c r="D61" s="38"/>
      <c r="E61" s="40"/>
      <c r="F61" s="41"/>
    </row>
    <row r="62" spans="1:9" ht="13.5" customHeight="1" x14ac:dyDescent="0.2">
      <c r="E62" s="42"/>
      <c r="F62" s="43"/>
    </row>
    <row r="63" spans="1:9" ht="13.5" customHeight="1" x14ac:dyDescent="0.2">
      <c r="E63" s="44"/>
      <c r="F63" s="45"/>
    </row>
    <row r="64" spans="1:9" ht="13.5" customHeight="1" x14ac:dyDescent="0.2">
      <c r="E64" s="36"/>
      <c r="F64" s="37"/>
    </row>
    <row r="65" spans="2:6" ht="28.5" customHeight="1" x14ac:dyDescent="0.2">
      <c r="D65" s="38"/>
      <c r="E65" s="36"/>
      <c r="F65" s="46"/>
    </row>
    <row r="66" spans="2:6" ht="13.5" customHeight="1" x14ac:dyDescent="0.2">
      <c r="D66" s="38"/>
      <c r="E66" s="36"/>
      <c r="F66" s="41"/>
    </row>
    <row r="67" spans="2:6" ht="13.5" customHeight="1" x14ac:dyDescent="0.2">
      <c r="E67" s="36"/>
      <c r="F67" s="37"/>
    </row>
    <row r="68" spans="2:6" ht="13.5" customHeight="1" x14ac:dyDescent="0.2">
      <c r="E68" s="36"/>
      <c r="F68" s="45"/>
    </row>
    <row r="69" spans="2:6" ht="13.5" customHeight="1" x14ac:dyDescent="0.2">
      <c r="E69" s="36"/>
      <c r="F69" s="37"/>
    </row>
    <row r="70" spans="2:6" ht="22.5" customHeight="1" x14ac:dyDescent="0.2">
      <c r="E70" s="36"/>
      <c r="F70" s="47"/>
    </row>
    <row r="71" spans="2:6" ht="13.5" customHeight="1" x14ac:dyDescent="0.2">
      <c r="E71" s="42"/>
      <c r="F71" s="43"/>
    </row>
    <row r="72" spans="2:6" ht="13.5" customHeight="1" x14ac:dyDescent="0.2">
      <c r="B72" s="38"/>
      <c r="C72" s="38"/>
      <c r="E72" s="42"/>
      <c r="F72" s="48"/>
    </row>
    <row r="73" spans="2:6" ht="13.5" customHeight="1" x14ac:dyDescent="0.2">
      <c r="D73" s="38"/>
      <c r="E73" s="42"/>
      <c r="F73" s="49"/>
    </row>
    <row r="74" spans="2:6" ht="13.5" customHeight="1" x14ac:dyDescent="0.2">
      <c r="D74" s="38"/>
      <c r="E74" s="44"/>
      <c r="F74" s="41"/>
    </row>
    <row r="75" spans="2:6" ht="13.5" customHeight="1" x14ac:dyDescent="0.2">
      <c r="E75" s="36"/>
      <c r="F75" s="37"/>
    </row>
    <row r="76" spans="2:6" ht="13.5" customHeight="1" x14ac:dyDescent="0.2">
      <c r="B76" s="38"/>
      <c r="C76" s="38"/>
      <c r="E76" s="36"/>
      <c r="F76" s="39"/>
    </row>
    <row r="77" spans="2:6" ht="13.5" customHeight="1" x14ac:dyDescent="0.2">
      <c r="D77" s="38"/>
      <c r="E77" s="36"/>
      <c r="F77" s="48"/>
    </row>
    <row r="78" spans="2:6" ht="13.5" customHeight="1" x14ac:dyDescent="0.2">
      <c r="D78" s="38"/>
      <c r="E78" s="44"/>
      <c r="F78" s="41"/>
    </row>
    <row r="79" spans="2:6" ht="13.5" customHeight="1" x14ac:dyDescent="0.2">
      <c r="E79" s="42"/>
      <c r="F79" s="37"/>
    </row>
    <row r="80" spans="2:6" ht="13.5" customHeight="1" x14ac:dyDescent="0.2">
      <c r="D80" s="38"/>
      <c r="E80" s="42"/>
      <c r="F80" s="48"/>
    </row>
    <row r="81" spans="1:6" ht="22.5" customHeight="1" x14ac:dyDescent="0.2">
      <c r="E81" s="44"/>
      <c r="F81" s="47"/>
    </row>
    <row r="82" spans="1:6" ht="13.5" customHeight="1" x14ac:dyDescent="0.2">
      <c r="E82" s="36"/>
      <c r="F82" s="37"/>
    </row>
    <row r="83" spans="1:6" ht="13.5" customHeight="1" x14ac:dyDescent="0.2">
      <c r="E83" s="44"/>
      <c r="F83" s="41"/>
    </row>
    <row r="84" spans="1:6" ht="13.5" customHeight="1" x14ac:dyDescent="0.2">
      <c r="E84" s="36"/>
      <c r="F84" s="37"/>
    </row>
    <row r="85" spans="1:6" ht="13.5" customHeight="1" x14ac:dyDescent="0.2">
      <c r="E85" s="36"/>
      <c r="F85" s="37"/>
    </row>
    <row r="86" spans="1:6" ht="13.5" customHeight="1" x14ac:dyDescent="0.2">
      <c r="A86" s="38"/>
      <c r="E86" s="50"/>
      <c r="F86" s="48"/>
    </row>
    <row r="87" spans="1:6" ht="13.5" customHeight="1" x14ac:dyDescent="0.2">
      <c r="B87" s="38"/>
      <c r="C87" s="38"/>
      <c r="D87" s="38"/>
      <c r="E87" s="51"/>
      <c r="F87" s="48"/>
    </row>
    <row r="88" spans="1:6" ht="13.5" customHeight="1" x14ac:dyDescent="0.2">
      <c r="B88" s="38"/>
      <c r="C88" s="38"/>
      <c r="D88" s="38"/>
      <c r="E88" s="51"/>
      <c r="F88" s="39"/>
    </row>
    <row r="89" spans="1:6" ht="13.5" customHeight="1" x14ac:dyDescent="0.2">
      <c r="B89" s="38"/>
      <c r="C89" s="38"/>
      <c r="D89" s="38"/>
      <c r="E89" s="44"/>
      <c r="F89" s="45"/>
    </row>
    <row r="90" spans="1:6" x14ac:dyDescent="0.2">
      <c r="E90" s="36"/>
      <c r="F90" s="37"/>
    </row>
    <row r="91" spans="1:6" x14ac:dyDescent="0.2">
      <c r="B91" s="38"/>
      <c r="C91" s="38"/>
      <c r="E91" s="36"/>
      <c r="F91" s="48"/>
    </row>
    <row r="92" spans="1:6" x14ac:dyDescent="0.2">
      <c r="D92" s="38"/>
      <c r="E92" s="36"/>
      <c r="F92" s="39"/>
    </row>
    <row r="93" spans="1:6" x14ac:dyDescent="0.2">
      <c r="D93" s="38"/>
      <c r="E93" s="44"/>
      <c r="F93" s="41"/>
    </row>
    <row r="94" spans="1:6" x14ac:dyDescent="0.2">
      <c r="E94" s="36"/>
      <c r="F94" s="37"/>
    </row>
    <row r="95" spans="1:6" x14ac:dyDescent="0.2">
      <c r="E95" s="36"/>
      <c r="F95" s="37"/>
    </row>
    <row r="96" spans="1:6" x14ac:dyDescent="0.2">
      <c r="E96" s="52"/>
      <c r="F96" s="53"/>
    </row>
    <row r="97" spans="1:6" x14ac:dyDescent="0.2">
      <c r="E97" s="36"/>
      <c r="F97" s="37"/>
    </row>
    <row r="98" spans="1:6" x14ac:dyDescent="0.2">
      <c r="E98" s="36"/>
      <c r="F98" s="37"/>
    </row>
    <row r="99" spans="1:6" x14ac:dyDescent="0.2">
      <c r="E99" s="36"/>
      <c r="F99" s="37"/>
    </row>
    <row r="100" spans="1:6" x14ac:dyDescent="0.2">
      <c r="E100" s="44"/>
      <c r="F100" s="41"/>
    </row>
    <row r="101" spans="1:6" x14ac:dyDescent="0.2">
      <c r="E101" s="36"/>
      <c r="F101" s="37"/>
    </row>
    <row r="102" spans="1:6" x14ac:dyDescent="0.2">
      <c r="E102" s="44"/>
      <c r="F102" s="41"/>
    </row>
    <row r="103" spans="1:6" x14ac:dyDescent="0.2">
      <c r="E103" s="36"/>
      <c r="F103" s="37"/>
    </row>
    <row r="104" spans="1:6" x14ac:dyDescent="0.2">
      <c r="E104" s="36"/>
      <c r="F104" s="37"/>
    </row>
    <row r="105" spans="1:6" x14ac:dyDescent="0.2">
      <c r="E105" s="36"/>
      <c r="F105" s="37"/>
    </row>
    <row r="106" spans="1:6" x14ac:dyDescent="0.2">
      <c r="E106" s="36"/>
      <c r="F106" s="37"/>
    </row>
    <row r="107" spans="1:6" ht="28.5" customHeight="1" x14ac:dyDescent="0.2">
      <c r="A107" s="54"/>
      <c r="B107" s="54"/>
      <c r="C107" s="54"/>
      <c r="D107" s="54"/>
      <c r="E107" s="55"/>
      <c r="F107" s="56"/>
    </row>
    <row r="108" spans="1:6" x14ac:dyDescent="0.2">
      <c r="D108" s="38"/>
      <c r="E108" s="36"/>
      <c r="F108" s="39"/>
    </row>
    <row r="109" spans="1:6" x14ac:dyDescent="0.2">
      <c r="E109" s="57"/>
      <c r="F109" s="58"/>
    </row>
    <row r="110" spans="1:6" x14ac:dyDescent="0.2">
      <c r="E110" s="36"/>
      <c r="F110" s="37"/>
    </row>
    <row r="111" spans="1:6" x14ac:dyDescent="0.2">
      <c r="E111" s="52"/>
      <c r="F111" s="53"/>
    </row>
    <row r="112" spans="1:6" x14ac:dyDescent="0.2">
      <c r="E112" s="52"/>
      <c r="F112" s="53"/>
    </row>
    <row r="113" spans="4:6" x14ac:dyDescent="0.2">
      <c r="E113" s="36"/>
      <c r="F113" s="37"/>
    </row>
    <row r="114" spans="4:6" x14ac:dyDescent="0.2">
      <c r="E114" s="44"/>
      <c r="F114" s="41"/>
    </row>
    <row r="115" spans="4:6" x14ac:dyDescent="0.2">
      <c r="E115" s="36"/>
      <c r="F115" s="37"/>
    </row>
    <row r="116" spans="4:6" x14ac:dyDescent="0.2">
      <c r="E116" s="36"/>
      <c r="F116" s="37"/>
    </row>
    <row r="117" spans="4:6" x14ac:dyDescent="0.2">
      <c r="E117" s="44"/>
      <c r="F117" s="41"/>
    </row>
    <row r="118" spans="4:6" x14ac:dyDescent="0.2">
      <c r="E118" s="36"/>
      <c r="F118" s="37"/>
    </row>
    <row r="119" spans="4:6" x14ac:dyDescent="0.2">
      <c r="E119" s="52"/>
      <c r="F119" s="53"/>
    </row>
    <row r="120" spans="4:6" x14ac:dyDescent="0.2">
      <c r="E120" s="44"/>
      <c r="F120" s="58"/>
    </row>
    <row r="121" spans="4:6" x14ac:dyDescent="0.2">
      <c r="E121" s="42"/>
      <c r="F121" s="53"/>
    </row>
    <row r="122" spans="4:6" x14ac:dyDescent="0.2">
      <c r="E122" s="44"/>
      <c r="F122" s="41"/>
    </row>
    <row r="123" spans="4:6" x14ac:dyDescent="0.2">
      <c r="E123" s="36"/>
      <c r="F123" s="37"/>
    </row>
    <row r="124" spans="4:6" x14ac:dyDescent="0.2">
      <c r="D124" s="38"/>
      <c r="E124" s="36"/>
      <c r="F124" s="39"/>
    </row>
    <row r="125" spans="4:6" x14ac:dyDescent="0.2">
      <c r="E125" s="42"/>
      <c r="F125" s="41"/>
    </row>
    <row r="126" spans="4:6" x14ac:dyDescent="0.2">
      <c r="E126" s="42"/>
      <c r="F126" s="53"/>
    </row>
    <row r="127" spans="4:6" x14ac:dyDescent="0.2">
      <c r="D127" s="38"/>
      <c r="E127" s="42"/>
      <c r="F127" s="59"/>
    </row>
    <row r="128" spans="4:6" x14ac:dyDescent="0.2">
      <c r="D128" s="38"/>
      <c r="E128" s="44"/>
      <c r="F128" s="45"/>
    </row>
    <row r="129" spans="1:6" x14ac:dyDescent="0.2">
      <c r="E129" s="36"/>
      <c r="F129" s="37"/>
    </row>
    <row r="130" spans="1:6" x14ac:dyDescent="0.2">
      <c r="E130" s="57"/>
      <c r="F130" s="60"/>
    </row>
    <row r="131" spans="1:6" ht="11.25" customHeight="1" x14ac:dyDescent="0.2">
      <c r="E131" s="52"/>
      <c r="F131" s="53"/>
    </row>
    <row r="132" spans="1:6" ht="24" customHeight="1" x14ac:dyDescent="0.2">
      <c r="B132" s="38"/>
      <c r="C132" s="38"/>
      <c r="E132" s="52"/>
      <c r="F132" s="61"/>
    </row>
    <row r="133" spans="1:6" ht="15" customHeight="1" x14ac:dyDescent="0.2">
      <c r="D133" s="38"/>
      <c r="E133" s="52"/>
      <c r="F133" s="61"/>
    </row>
    <row r="134" spans="1:6" ht="11.25" customHeight="1" x14ac:dyDescent="0.2">
      <c r="E134" s="57"/>
      <c r="F134" s="58"/>
    </row>
    <row r="135" spans="1:6" x14ac:dyDescent="0.2">
      <c r="E135" s="52"/>
      <c r="F135" s="53"/>
    </row>
    <row r="136" spans="1:6" ht="13.5" customHeight="1" x14ac:dyDescent="0.2">
      <c r="B136" s="38"/>
      <c r="C136" s="38"/>
      <c r="E136" s="52"/>
      <c r="F136" s="62"/>
    </row>
    <row r="137" spans="1:6" ht="12.75" customHeight="1" x14ac:dyDescent="0.2">
      <c r="D137" s="38"/>
      <c r="E137" s="52"/>
      <c r="F137" s="39"/>
    </row>
    <row r="138" spans="1:6" ht="12.75" customHeight="1" x14ac:dyDescent="0.2">
      <c r="D138" s="38"/>
      <c r="E138" s="44"/>
      <c r="F138" s="45"/>
    </row>
    <row r="139" spans="1:6" x14ac:dyDescent="0.2">
      <c r="E139" s="36"/>
      <c r="F139" s="37"/>
    </row>
    <row r="140" spans="1:6" x14ac:dyDescent="0.2">
      <c r="D140" s="38"/>
      <c r="E140" s="36"/>
      <c r="F140" s="59"/>
    </row>
    <row r="141" spans="1:6" x14ac:dyDescent="0.2">
      <c r="E141" s="57"/>
      <c r="F141" s="58"/>
    </row>
    <row r="142" spans="1:6" x14ac:dyDescent="0.2">
      <c r="E142" s="52"/>
      <c r="F142" s="53"/>
    </row>
    <row r="143" spans="1:6" x14ac:dyDescent="0.2">
      <c r="E143" s="36"/>
      <c r="F143" s="37"/>
    </row>
    <row r="144" spans="1:6" ht="19.5" customHeight="1" x14ac:dyDescent="0.2">
      <c r="A144" s="63"/>
      <c r="B144" s="13"/>
      <c r="C144" s="13"/>
      <c r="D144" s="13"/>
      <c r="E144" s="13"/>
      <c r="F144" s="48"/>
    </row>
    <row r="145" spans="1:6" ht="15" customHeight="1" x14ac:dyDescent="0.2">
      <c r="A145" s="38"/>
      <c r="E145" s="50"/>
      <c r="F145" s="48"/>
    </row>
    <row r="146" spans="1:6" x14ac:dyDescent="0.2">
      <c r="A146" s="38"/>
      <c r="B146" s="38"/>
      <c r="C146" s="38"/>
      <c r="E146" s="50"/>
      <c r="F146" s="39"/>
    </row>
    <row r="147" spans="1:6" x14ac:dyDescent="0.2">
      <c r="D147" s="38"/>
      <c r="E147" s="36"/>
      <c r="F147" s="48"/>
    </row>
    <row r="148" spans="1:6" x14ac:dyDescent="0.2">
      <c r="E148" s="40"/>
      <c r="F148" s="41"/>
    </row>
    <row r="149" spans="1:6" x14ac:dyDescent="0.2">
      <c r="B149" s="38"/>
      <c r="C149" s="38"/>
      <c r="E149" s="36"/>
      <c r="F149" s="39"/>
    </row>
    <row r="150" spans="1:6" x14ac:dyDescent="0.2">
      <c r="D150" s="38"/>
      <c r="E150" s="36"/>
      <c r="F150" s="39"/>
    </row>
    <row r="151" spans="1:6" x14ac:dyDescent="0.2">
      <c r="E151" s="44"/>
      <c r="F151" s="45"/>
    </row>
    <row r="152" spans="1:6" ht="22.5" customHeight="1" x14ac:dyDescent="0.2">
      <c r="D152" s="38"/>
      <c r="E152" s="36"/>
      <c r="F152" s="46"/>
    </row>
    <row r="153" spans="1:6" x14ac:dyDescent="0.2">
      <c r="E153" s="36"/>
      <c r="F153" s="45"/>
    </row>
    <row r="154" spans="1:6" x14ac:dyDescent="0.2">
      <c r="B154" s="38"/>
      <c r="C154" s="38"/>
      <c r="E154" s="42"/>
      <c r="F154" s="48"/>
    </row>
    <row r="155" spans="1:6" x14ac:dyDescent="0.2">
      <c r="D155" s="38"/>
      <c r="E155" s="42"/>
      <c r="F155" s="49"/>
    </row>
    <row r="156" spans="1:6" x14ac:dyDescent="0.2">
      <c r="E156" s="44"/>
      <c r="F156" s="41"/>
    </row>
    <row r="157" spans="1:6" ht="13.5" customHeight="1" x14ac:dyDescent="0.2">
      <c r="A157" s="38"/>
      <c r="E157" s="50"/>
      <c r="F157" s="48"/>
    </row>
    <row r="158" spans="1:6" ht="13.5" customHeight="1" x14ac:dyDescent="0.2">
      <c r="B158" s="38"/>
      <c r="C158" s="38"/>
      <c r="E158" s="36"/>
      <c r="F158" s="48"/>
    </row>
    <row r="159" spans="1:6" ht="13.5" customHeight="1" x14ac:dyDescent="0.2">
      <c r="D159" s="38"/>
      <c r="E159" s="36"/>
      <c r="F159" s="39"/>
    </row>
    <row r="160" spans="1:6" x14ac:dyDescent="0.2">
      <c r="D160" s="38"/>
      <c r="E160" s="44"/>
      <c r="F160" s="41"/>
    </row>
    <row r="161" spans="1:6" x14ac:dyDescent="0.2">
      <c r="D161" s="38"/>
      <c r="E161" s="36"/>
      <c r="F161" s="39"/>
    </row>
    <row r="162" spans="1:6" x14ac:dyDescent="0.2">
      <c r="E162" s="57"/>
      <c r="F162" s="58"/>
    </row>
    <row r="163" spans="1:6" x14ac:dyDescent="0.2">
      <c r="D163" s="38"/>
      <c r="E163" s="42"/>
      <c r="F163" s="59"/>
    </row>
    <row r="164" spans="1:6" x14ac:dyDescent="0.2">
      <c r="D164" s="38"/>
      <c r="E164" s="44"/>
      <c r="F164" s="45"/>
    </row>
    <row r="165" spans="1:6" x14ac:dyDescent="0.2">
      <c r="E165" s="57"/>
      <c r="F165" s="64"/>
    </row>
    <row r="166" spans="1:6" x14ac:dyDescent="0.2">
      <c r="B166" s="38"/>
      <c r="C166" s="38"/>
      <c r="E166" s="52"/>
      <c r="F166" s="62"/>
    </row>
    <row r="167" spans="1:6" x14ac:dyDescent="0.2">
      <c r="D167" s="38"/>
      <c r="E167" s="52"/>
      <c r="F167" s="39"/>
    </row>
    <row r="168" spans="1:6" x14ac:dyDescent="0.2">
      <c r="D168" s="38"/>
      <c r="E168" s="44"/>
      <c r="F168" s="45"/>
    </row>
    <row r="169" spans="1:6" x14ac:dyDescent="0.2">
      <c r="D169" s="38"/>
      <c r="E169" s="44"/>
      <c r="F169" s="45"/>
    </row>
    <row r="170" spans="1:6" x14ac:dyDescent="0.2">
      <c r="E170" s="36"/>
      <c r="F170" s="37"/>
    </row>
    <row r="171" spans="1:6" s="65" customFormat="1" ht="18" customHeight="1" x14ac:dyDescent="0.25">
      <c r="A171" s="241"/>
      <c r="B171" s="242"/>
      <c r="C171" s="242"/>
      <c r="D171" s="242"/>
      <c r="E171" s="242"/>
      <c r="F171" s="242"/>
    </row>
    <row r="172" spans="1:6" ht="28.5" customHeight="1" x14ac:dyDescent="0.2">
      <c r="A172" s="54"/>
      <c r="B172" s="54"/>
      <c r="C172" s="54"/>
      <c r="D172" s="54"/>
      <c r="E172" s="55"/>
      <c r="F172" s="56"/>
    </row>
    <row r="174" spans="1:6" ht="15.75" x14ac:dyDescent="0.2">
      <c r="A174" s="67"/>
      <c r="B174" s="38"/>
      <c r="C174" s="38"/>
      <c r="D174" s="38"/>
      <c r="E174" s="68"/>
      <c r="F174" s="12"/>
    </row>
    <row r="175" spans="1:6" x14ac:dyDescent="0.2">
      <c r="A175" s="38"/>
      <c r="B175" s="38"/>
      <c r="C175" s="38"/>
      <c r="D175" s="38"/>
      <c r="E175" s="68"/>
      <c r="F175" s="12"/>
    </row>
    <row r="176" spans="1:6" ht="17.25" customHeight="1" x14ac:dyDescent="0.2">
      <c r="A176" s="38"/>
      <c r="B176" s="38"/>
      <c r="C176" s="38"/>
      <c r="D176" s="38"/>
      <c r="E176" s="68"/>
      <c r="F176" s="12"/>
    </row>
    <row r="177" spans="1:6" ht="13.5" customHeight="1" x14ac:dyDescent="0.2">
      <c r="A177" s="38"/>
      <c r="B177" s="38"/>
      <c r="C177" s="38"/>
      <c r="D177" s="38"/>
      <c r="E177" s="68"/>
      <c r="F177" s="12"/>
    </row>
    <row r="178" spans="1:6" x14ac:dyDescent="0.2">
      <c r="A178" s="38"/>
      <c r="B178" s="38"/>
      <c r="C178" s="38"/>
      <c r="D178" s="38"/>
      <c r="E178" s="68"/>
      <c r="F178" s="12"/>
    </row>
    <row r="179" spans="1:6" x14ac:dyDescent="0.2">
      <c r="A179" s="38"/>
      <c r="B179" s="38"/>
      <c r="C179" s="38"/>
      <c r="D179" s="38"/>
    </row>
    <row r="180" spans="1:6" x14ac:dyDescent="0.2">
      <c r="A180" s="38"/>
      <c r="B180" s="38"/>
      <c r="C180" s="38"/>
      <c r="D180" s="38"/>
      <c r="E180" s="68"/>
      <c r="F180" s="12"/>
    </row>
    <row r="181" spans="1:6" x14ac:dyDescent="0.2">
      <c r="A181" s="38"/>
      <c r="B181" s="38"/>
      <c r="C181" s="38"/>
      <c r="D181" s="38"/>
      <c r="E181" s="68"/>
      <c r="F181" s="69"/>
    </row>
    <row r="182" spans="1:6" x14ac:dyDescent="0.2">
      <c r="A182" s="38"/>
      <c r="B182" s="38"/>
      <c r="C182" s="38"/>
      <c r="D182" s="38"/>
      <c r="E182" s="68"/>
      <c r="F182" s="12"/>
    </row>
    <row r="183" spans="1:6" ht="22.5" customHeight="1" x14ac:dyDescent="0.2">
      <c r="A183" s="38"/>
      <c r="B183" s="38"/>
      <c r="C183" s="38"/>
      <c r="D183" s="38"/>
      <c r="E183" s="68"/>
      <c r="F183" s="46"/>
    </row>
    <row r="184" spans="1:6" ht="22.5" customHeight="1" x14ac:dyDescent="0.2">
      <c r="E184" s="44"/>
      <c r="F184" s="47"/>
    </row>
  </sheetData>
  <mergeCells count="8">
    <mergeCell ref="A171:F171"/>
    <mergeCell ref="B3:I3"/>
    <mergeCell ref="B59:I59"/>
    <mergeCell ref="A1:I1"/>
    <mergeCell ref="B28:I28"/>
    <mergeCell ref="B30:I30"/>
    <mergeCell ref="B44:I44"/>
    <mergeCell ref="B46:I46"/>
  </mergeCells>
  <phoneticPr fontId="0" type="noConversion"/>
  <printOptions horizontalCentered="1"/>
  <pageMargins left="0.19685039370078741" right="0.19685039370078741" top="0.23622047244094491" bottom="0.19685039370078741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28" max="8" man="1"/>
    <brk id="105" max="9" man="1"/>
    <brk id="169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508"/>
  <sheetViews>
    <sheetView workbookViewId="0">
      <pane ySplit="3" topLeftCell="A201" activePane="bottomLeft" state="frozen"/>
      <selection pane="bottomLeft" activeCell="D113" sqref="D113"/>
    </sheetView>
  </sheetViews>
  <sheetFormatPr defaultColWidth="11.42578125" defaultRowHeight="12.75" x14ac:dyDescent="0.2"/>
  <cols>
    <col min="1" max="1" width="10.140625" style="88" customWidth="1"/>
    <col min="2" max="2" width="36.42578125" style="89" customWidth="1"/>
    <col min="3" max="3" width="12.140625" style="2" customWidth="1"/>
    <col min="4" max="5" width="11.28515625" style="2" customWidth="1"/>
    <col min="6" max="6" width="9.140625" style="2" customWidth="1"/>
    <col min="7" max="7" width="8.85546875" style="2" customWidth="1"/>
    <col min="8" max="8" width="7.7109375" style="2" customWidth="1"/>
    <col min="9" max="9" width="7.5703125" style="2" customWidth="1"/>
    <col min="10" max="10" width="6.5703125" style="2" customWidth="1"/>
    <col min="11" max="11" width="9.42578125" style="2" customWidth="1"/>
    <col min="12" max="12" width="12.85546875" style="2" hidden="1" customWidth="1"/>
    <col min="13" max="13" width="12.85546875" style="2" customWidth="1"/>
    <col min="14" max="14" width="10" style="2" customWidth="1"/>
    <col min="15" max="15" width="11.42578125" style="2" hidden="1" customWidth="1"/>
    <col min="16" max="17" width="12.85546875" style="2" hidden="1" customWidth="1"/>
    <col min="18" max="16384" width="11.42578125" style="10"/>
  </cols>
  <sheetData>
    <row r="1" spans="1:17" ht="24" customHeight="1" x14ac:dyDescent="0.2">
      <c r="A1" s="250" t="s">
        <v>21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2"/>
      <c r="O1" s="10"/>
      <c r="P1" s="10"/>
      <c r="Q1" s="10"/>
    </row>
    <row r="2" spans="1:17" s="12" customFormat="1" ht="56.25" x14ac:dyDescent="0.2">
      <c r="A2" s="90" t="s">
        <v>22</v>
      </c>
      <c r="B2" s="90" t="s">
        <v>23</v>
      </c>
      <c r="C2" s="11" t="s">
        <v>107</v>
      </c>
      <c r="D2" s="90" t="s">
        <v>56</v>
      </c>
      <c r="E2" s="90" t="s">
        <v>77</v>
      </c>
      <c r="F2" s="90" t="s">
        <v>14</v>
      </c>
      <c r="G2" s="90" t="s">
        <v>15</v>
      </c>
      <c r="H2" s="90" t="s">
        <v>78</v>
      </c>
      <c r="I2" s="90" t="s">
        <v>24</v>
      </c>
      <c r="J2" s="90" t="s">
        <v>79</v>
      </c>
      <c r="K2" s="11" t="s">
        <v>80</v>
      </c>
      <c r="L2" s="11"/>
      <c r="M2" s="11" t="s">
        <v>108</v>
      </c>
      <c r="N2" s="11" t="s">
        <v>109</v>
      </c>
      <c r="O2" s="11"/>
      <c r="P2" s="11"/>
      <c r="Q2" s="11"/>
    </row>
    <row r="3" spans="1:17" ht="2.25" customHeight="1" x14ac:dyDescent="0.2">
      <c r="A3" s="150"/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</row>
    <row r="4" spans="1:17" s="12" customFormat="1" x14ac:dyDescent="0.2">
      <c r="A4" s="150"/>
      <c r="B4" s="156" t="s">
        <v>82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</row>
    <row r="5" spans="1:17" x14ac:dyDescent="0.2">
      <c r="A5" s="150"/>
      <c r="B5" s="151" t="s">
        <v>83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</row>
    <row r="6" spans="1:17" s="12" customFormat="1" x14ac:dyDescent="0.2">
      <c r="A6" s="258" t="s">
        <v>65</v>
      </c>
      <c r="B6" s="258"/>
      <c r="C6" s="158">
        <f>SUM(D6:K6)</f>
        <v>6871000</v>
      </c>
      <c r="D6" s="158">
        <f t="shared" ref="D6:J6" si="0">D8</f>
        <v>0</v>
      </c>
      <c r="E6" s="158">
        <f t="shared" si="0"/>
        <v>6871000</v>
      </c>
      <c r="F6" s="158">
        <f t="shared" si="0"/>
        <v>0</v>
      </c>
      <c r="G6" s="158">
        <f t="shared" si="0"/>
        <v>0</v>
      </c>
      <c r="H6" s="158">
        <f t="shared" si="0"/>
        <v>0</v>
      </c>
      <c r="I6" s="158">
        <f t="shared" si="0"/>
        <v>0</v>
      </c>
      <c r="J6" s="158">
        <f t="shared" si="0"/>
        <v>0</v>
      </c>
      <c r="K6" s="158"/>
      <c r="L6" s="158"/>
      <c r="M6" s="158">
        <f>M7</f>
        <v>6869144</v>
      </c>
      <c r="N6" s="158">
        <f>M6/E6*100</f>
        <v>99.972987920244506</v>
      </c>
      <c r="O6" s="158"/>
      <c r="P6" s="158"/>
      <c r="Q6" s="158"/>
    </row>
    <row r="7" spans="1:17" s="12" customFormat="1" ht="12.75" customHeight="1" x14ac:dyDescent="0.2">
      <c r="A7" s="141" t="s">
        <v>61</v>
      </c>
      <c r="B7" s="159" t="s">
        <v>62</v>
      </c>
      <c r="C7" s="160">
        <f t="shared" ref="C7:C24" si="1">SUM(D7:K7)</f>
        <v>6871000</v>
      </c>
      <c r="D7" s="160">
        <f t="shared" ref="D7:J7" si="2">D8</f>
        <v>0</v>
      </c>
      <c r="E7" s="160">
        <f t="shared" si="2"/>
        <v>6871000</v>
      </c>
      <c r="F7" s="160">
        <f t="shared" si="2"/>
        <v>0</v>
      </c>
      <c r="G7" s="160">
        <f t="shared" si="2"/>
        <v>0</v>
      </c>
      <c r="H7" s="160">
        <f t="shared" si="2"/>
        <v>0</v>
      </c>
      <c r="I7" s="160">
        <f t="shared" si="2"/>
        <v>0</v>
      </c>
      <c r="J7" s="160">
        <f t="shared" si="2"/>
        <v>0</v>
      </c>
      <c r="K7" s="160"/>
      <c r="L7" s="160"/>
      <c r="M7" s="160">
        <f>M8</f>
        <v>6869144</v>
      </c>
      <c r="N7" s="160">
        <f>M7/E7*100</f>
        <v>99.972987920244506</v>
      </c>
      <c r="O7" s="160"/>
      <c r="P7" s="160"/>
      <c r="Q7" s="160"/>
    </row>
    <row r="8" spans="1:17" s="12" customFormat="1" x14ac:dyDescent="0.2">
      <c r="A8" s="144">
        <v>3</v>
      </c>
      <c r="B8" s="161" t="s">
        <v>25</v>
      </c>
      <c r="C8" s="162">
        <f t="shared" si="1"/>
        <v>6871000</v>
      </c>
      <c r="D8" s="162">
        <f t="shared" ref="D8:J8" si="3">D9+D19</f>
        <v>0</v>
      </c>
      <c r="E8" s="162">
        <f>E9+E19</f>
        <v>6871000</v>
      </c>
      <c r="F8" s="162">
        <f t="shared" si="3"/>
        <v>0</v>
      </c>
      <c r="G8" s="162">
        <f t="shared" si="3"/>
        <v>0</v>
      </c>
      <c r="H8" s="162">
        <f t="shared" si="3"/>
        <v>0</v>
      </c>
      <c r="I8" s="162">
        <f t="shared" si="3"/>
        <v>0</v>
      </c>
      <c r="J8" s="162">
        <f t="shared" si="3"/>
        <v>0</v>
      </c>
      <c r="K8" s="162"/>
      <c r="L8" s="162"/>
      <c r="M8" s="162">
        <f>M9+M19</f>
        <v>6869144</v>
      </c>
      <c r="N8" s="162">
        <f t="shared" ref="N8:N20" si="4">M8/C8*100</f>
        <v>99.972987920244506</v>
      </c>
      <c r="O8" s="162"/>
      <c r="P8" s="162"/>
      <c r="Q8" s="162"/>
    </row>
    <row r="9" spans="1:17" s="12" customFormat="1" x14ac:dyDescent="0.2">
      <c r="A9" s="147">
        <v>31</v>
      </c>
      <c r="B9" s="148" t="s">
        <v>26</v>
      </c>
      <c r="C9" s="149">
        <f t="shared" si="1"/>
        <v>6459000</v>
      </c>
      <c r="D9" s="149">
        <f>D10+D14+D16</f>
        <v>0</v>
      </c>
      <c r="E9" s="149">
        <f>E10+E14+E16</f>
        <v>6459000</v>
      </c>
      <c r="F9" s="149">
        <f t="shared" ref="F9:J9" si="5">F10+F14+F16</f>
        <v>0</v>
      </c>
      <c r="G9" s="149">
        <f t="shared" si="5"/>
        <v>0</v>
      </c>
      <c r="H9" s="149">
        <f t="shared" si="5"/>
        <v>0</v>
      </c>
      <c r="I9" s="149">
        <f t="shared" si="5"/>
        <v>0</v>
      </c>
      <c r="J9" s="149">
        <f t="shared" si="5"/>
        <v>0</v>
      </c>
      <c r="K9" s="149"/>
      <c r="L9" s="149"/>
      <c r="M9" s="149">
        <f>M10+M14+M16</f>
        <v>6458744</v>
      </c>
      <c r="N9" s="149">
        <f t="shared" si="4"/>
        <v>99.996036538163807</v>
      </c>
      <c r="O9" s="149"/>
      <c r="P9" s="149"/>
      <c r="Q9" s="149"/>
    </row>
    <row r="10" spans="1:17" x14ac:dyDescent="0.2">
      <c r="A10" s="150">
        <v>311</v>
      </c>
      <c r="B10" s="151" t="s">
        <v>27</v>
      </c>
      <c r="C10" s="163">
        <f t="shared" si="1"/>
        <v>5333000</v>
      </c>
      <c r="D10" s="163">
        <f t="shared" ref="D10:J10" si="6">D11+D12+D13</f>
        <v>0</v>
      </c>
      <c r="E10" s="163">
        <v>5333000</v>
      </c>
      <c r="F10" s="163">
        <f t="shared" si="6"/>
        <v>0</v>
      </c>
      <c r="G10" s="163">
        <f t="shared" si="6"/>
        <v>0</v>
      </c>
      <c r="H10" s="163">
        <f t="shared" si="6"/>
        <v>0</v>
      </c>
      <c r="I10" s="163">
        <f t="shared" si="6"/>
        <v>0</v>
      </c>
      <c r="J10" s="163">
        <f t="shared" si="6"/>
        <v>0</v>
      </c>
      <c r="K10" s="163"/>
      <c r="L10" s="163"/>
      <c r="M10" s="163">
        <v>5332828</v>
      </c>
      <c r="N10" s="163">
        <f t="shared" si="4"/>
        <v>99.996774798424909</v>
      </c>
      <c r="O10" s="163"/>
      <c r="P10" s="163"/>
      <c r="Q10" s="163"/>
    </row>
    <row r="11" spans="1:17" ht="12.75" hidden="1" customHeight="1" x14ac:dyDescent="0.2">
      <c r="A11" s="153"/>
      <c r="B11" s="154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63" t="e">
        <f t="shared" si="4"/>
        <v>#DIV/0!</v>
      </c>
      <c r="O11" s="152"/>
      <c r="P11" s="152"/>
      <c r="Q11" s="152"/>
    </row>
    <row r="12" spans="1:17" ht="12.75" hidden="1" customHeight="1" x14ac:dyDescent="0.2">
      <c r="A12" s="153"/>
      <c r="B12" s="154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63" t="e">
        <f t="shared" si="4"/>
        <v>#DIV/0!</v>
      </c>
      <c r="O12" s="152"/>
      <c r="P12" s="152"/>
      <c r="Q12" s="152"/>
    </row>
    <row r="13" spans="1:17" ht="12.75" hidden="1" customHeight="1" x14ac:dyDescent="0.2">
      <c r="A13" s="153"/>
      <c r="B13" s="154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63" t="e">
        <f t="shared" si="4"/>
        <v>#DIV/0!</v>
      </c>
      <c r="O13" s="152"/>
      <c r="P13" s="152"/>
      <c r="Q13" s="152"/>
    </row>
    <row r="14" spans="1:17" ht="12.75" customHeight="1" x14ac:dyDescent="0.2">
      <c r="A14" s="150">
        <v>312</v>
      </c>
      <c r="B14" s="151" t="s">
        <v>28</v>
      </c>
      <c r="C14" s="163">
        <f t="shared" si="1"/>
        <v>246000</v>
      </c>
      <c r="D14" s="163">
        <v>0</v>
      </c>
      <c r="E14" s="163">
        <v>246000</v>
      </c>
      <c r="F14" s="163">
        <f t="shared" ref="F14:J14" si="7">F15</f>
        <v>0</v>
      </c>
      <c r="G14" s="163">
        <f t="shared" si="7"/>
        <v>0</v>
      </c>
      <c r="H14" s="163">
        <f t="shared" si="7"/>
        <v>0</v>
      </c>
      <c r="I14" s="163">
        <f t="shared" si="7"/>
        <v>0</v>
      </c>
      <c r="J14" s="163">
        <f t="shared" si="7"/>
        <v>0</v>
      </c>
      <c r="K14" s="163"/>
      <c r="L14" s="163"/>
      <c r="M14" s="163">
        <v>245999</v>
      </c>
      <c r="N14" s="163">
        <f t="shared" si="4"/>
        <v>99.99959349593496</v>
      </c>
      <c r="O14" s="163"/>
      <c r="P14" s="163"/>
      <c r="Q14" s="163"/>
    </row>
    <row r="15" spans="1:17" ht="12.75" hidden="1" customHeight="1" x14ac:dyDescent="0.2">
      <c r="A15" s="153"/>
      <c r="B15" s="154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63" t="e">
        <f t="shared" si="4"/>
        <v>#DIV/0!</v>
      </c>
      <c r="O15" s="152"/>
      <c r="P15" s="152"/>
      <c r="Q15" s="152"/>
    </row>
    <row r="16" spans="1:17" x14ac:dyDescent="0.2">
      <c r="A16" s="150">
        <v>313</v>
      </c>
      <c r="B16" s="151" t="s">
        <v>29</v>
      </c>
      <c r="C16" s="163">
        <f t="shared" si="1"/>
        <v>880000</v>
      </c>
      <c r="D16" s="163">
        <f t="shared" ref="D16:J16" si="8">D17+D18</f>
        <v>0</v>
      </c>
      <c r="E16" s="163">
        <v>880000</v>
      </c>
      <c r="F16" s="163">
        <f t="shared" si="8"/>
        <v>0</v>
      </c>
      <c r="G16" s="163">
        <f t="shared" si="8"/>
        <v>0</v>
      </c>
      <c r="H16" s="163">
        <f t="shared" si="8"/>
        <v>0</v>
      </c>
      <c r="I16" s="163">
        <f t="shared" si="8"/>
        <v>0</v>
      </c>
      <c r="J16" s="163">
        <f t="shared" si="8"/>
        <v>0</v>
      </c>
      <c r="K16" s="163"/>
      <c r="L16" s="163"/>
      <c r="M16" s="163">
        <v>879917</v>
      </c>
      <c r="N16" s="163">
        <f t="shared" si="4"/>
        <v>99.99056818181819</v>
      </c>
      <c r="O16" s="163"/>
      <c r="P16" s="163"/>
      <c r="Q16" s="163"/>
    </row>
    <row r="17" spans="1:17" ht="12.75" hidden="1" customHeight="1" x14ac:dyDescent="0.2">
      <c r="A17" s="153"/>
      <c r="B17" s="154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63" t="e">
        <f t="shared" si="4"/>
        <v>#DIV/0!</v>
      </c>
      <c r="O17" s="152"/>
      <c r="P17" s="152"/>
      <c r="Q17" s="152"/>
    </row>
    <row r="18" spans="1:17" ht="26.25" hidden="1" customHeight="1" x14ac:dyDescent="0.2">
      <c r="A18" s="153"/>
      <c r="B18" s="154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63" t="e">
        <f t="shared" si="4"/>
        <v>#DIV/0!</v>
      </c>
      <c r="O18" s="152"/>
      <c r="P18" s="152"/>
      <c r="Q18" s="152"/>
    </row>
    <row r="19" spans="1:17" x14ac:dyDescent="0.2">
      <c r="A19" s="147">
        <v>32</v>
      </c>
      <c r="B19" s="148" t="s">
        <v>30</v>
      </c>
      <c r="C19" s="149">
        <f t="shared" si="1"/>
        <v>412000</v>
      </c>
      <c r="D19" s="149">
        <f t="shared" ref="D19:J19" si="9">D20+D22</f>
        <v>0</v>
      </c>
      <c r="E19" s="149">
        <f t="shared" si="9"/>
        <v>412000</v>
      </c>
      <c r="F19" s="149">
        <f t="shared" si="9"/>
        <v>0</v>
      </c>
      <c r="G19" s="149">
        <f t="shared" si="9"/>
        <v>0</v>
      </c>
      <c r="H19" s="149">
        <f t="shared" si="9"/>
        <v>0</v>
      </c>
      <c r="I19" s="149">
        <f t="shared" si="9"/>
        <v>0</v>
      </c>
      <c r="J19" s="149">
        <f t="shared" si="9"/>
        <v>0</v>
      </c>
      <c r="K19" s="149"/>
      <c r="L19" s="149"/>
      <c r="M19" s="149">
        <f>M20+M22</f>
        <v>410400</v>
      </c>
      <c r="N19" s="149">
        <f t="shared" si="4"/>
        <v>99.611650485436897</v>
      </c>
      <c r="O19" s="149"/>
      <c r="P19" s="149"/>
      <c r="Q19" s="149"/>
    </row>
    <row r="20" spans="1:17" ht="14.25" customHeight="1" x14ac:dyDescent="0.2">
      <c r="A20" s="150">
        <v>321</v>
      </c>
      <c r="B20" s="151" t="s">
        <v>31</v>
      </c>
      <c r="C20" s="163">
        <f t="shared" si="1"/>
        <v>390000</v>
      </c>
      <c r="D20" s="163">
        <f t="shared" ref="D20:J20" si="10">D21</f>
        <v>0</v>
      </c>
      <c r="E20" s="163">
        <v>390000</v>
      </c>
      <c r="F20" s="163">
        <f t="shared" si="10"/>
        <v>0</v>
      </c>
      <c r="G20" s="163">
        <f t="shared" si="10"/>
        <v>0</v>
      </c>
      <c r="H20" s="163">
        <f t="shared" si="10"/>
        <v>0</v>
      </c>
      <c r="I20" s="163">
        <f t="shared" si="10"/>
        <v>0</v>
      </c>
      <c r="J20" s="163">
        <f t="shared" si="10"/>
        <v>0</v>
      </c>
      <c r="K20" s="163"/>
      <c r="L20" s="163"/>
      <c r="M20" s="163">
        <v>388650</v>
      </c>
      <c r="N20" s="163">
        <f t="shared" si="4"/>
        <v>99.653846153846146</v>
      </c>
      <c r="O20" s="163"/>
      <c r="P20" s="163"/>
      <c r="Q20" s="163"/>
    </row>
    <row r="21" spans="1:17" ht="0.75" customHeight="1" x14ac:dyDescent="0.2">
      <c r="A21" s="153"/>
      <c r="B21" s="154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</row>
    <row r="22" spans="1:17" ht="14.25" customHeight="1" x14ac:dyDescent="0.2">
      <c r="A22" s="150">
        <v>329</v>
      </c>
      <c r="B22" s="151" t="s">
        <v>34</v>
      </c>
      <c r="C22" s="152">
        <f t="shared" si="1"/>
        <v>22000</v>
      </c>
      <c r="D22" s="152">
        <v>0</v>
      </c>
      <c r="E22" s="163">
        <v>22000</v>
      </c>
      <c r="F22" s="163">
        <f t="shared" ref="F22:J22" si="11">F23</f>
        <v>0</v>
      </c>
      <c r="G22" s="163">
        <f t="shared" si="11"/>
        <v>0</v>
      </c>
      <c r="H22" s="163">
        <f t="shared" si="11"/>
        <v>0</v>
      </c>
      <c r="I22" s="163">
        <f t="shared" si="11"/>
        <v>0</v>
      </c>
      <c r="J22" s="163">
        <f t="shared" si="11"/>
        <v>0</v>
      </c>
      <c r="K22" s="163"/>
      <c r="L22" s="163"/>
      <c r="M22" s="163">
        <v>21750</v>
      </c>
      <c r="N22" s="163">
        <f>M22/C22*100</f>
        <v>98.86363636363636</v>
      </c>
      <c r="O22" s="163"/>
      <c r="P22" s="163"/>
      <c r="Q22" s="163"/>
    </row>
    <row r="23" spans="1:17" ht="12.75" hidden="1" customHeight="1" x14ac:dyDescent="0.2">
      <c r="A23" s="153"/>
      <c r="B23" s="154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</row>
    <row r="24" spans="1:17" hidden="1" x14ac:dyDescent="0.2">
      <c r="A24" s="153"/>
      <c r="B24" s="154"/>
      <c r="C24" s="152">
        <f t="shared" si="1"/>
        <v>0</v>
      </c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</row>
    <row r="25" spans="1:17" ht="26.25" customHeight="1" x14ac:dyDescent="0.2">
      <c r="A25" s="259" t="s">
        <v>70</v>
      </c>
      <c r="B25" s="259"/>
      <c r="C25" s="164">
        <f>SUM(D25:K25)</f>
        <v>638698</v>
      </c>
      <c r="D25" s="164">
        <f>D26+D59</f>
        <v>531096</v>
      </c>
      <c r="E25" s="164">
        <f t="shared" ref="E25:J25" si="12">E27</f>
        <v>21122</v>
      </c>
      <c r="F25" s="164">
        <f t="shared" si="12"/>
        <v>25750</v>
      </c>
      <c r="G25" s="164">
        <f t="shared" si="12"/>
        <v>24130</v>
      </c>
      <c r="H25" s="164">
        <f t="shared" si="12"/>
        <v>36000</v>
      </c>
      <c r="I25" s="164">
        <f t="shared" si="12"/>
        <v>0</v>
      </c>
      <c r="J25" s="164">
        <f t="shared" si="12"/>
        <v>0</v>
      </c>
      <c r="K25" s="164">
        <f>K26+K59</f>
        <v>600</v>
      </c>
      <c r="L25" s="164"/>
      <c r="M25" s="164">
        <f>M26+M59</f>
        <v>642539</v>
      </c>
      <c r="N25" s="164">
        <f>M25/C25*100</f>
        <v>100.60137968179015</v>
      </c>
      <c r="O25" s="164"/>
      <c r="P25" s="164"/>
      <c r="Q25" s="164"/>
    </row>
    <row r="26" spans="1:17" x14ac:dyDescent="0.2">
      <c r="A26" s="266" t="s">
        <v>74</v>
      </c>
      <c r="B26" s="266"/>
      <c r="C26" s="143">
        <f t="shared" ref="C26:C57" si="13">SUM(D26:K26)</f>
        <v>565199</v>
      </c>
      <c r="D26" s="143">
        <f t="shared" ref="D26:K26" si="14">D27</f>
        <v>457597</v>
      </c>
      <c r="E26" s="143">
        <f t="shared" si="14"/>
        <v>21122</v>
      </c>
      <c r="F26" s="143">
        <f t="shared" si="14"/>
        <v>25750</v>
      </c>
      <c r="G26" s="143">
        <f t="shared" si="14"/>
        <v>24130</v>
      </c>
      <c r="H26" s="143">
        <f t="shared" si="14"/>
        <v>36000</v>
      </c>
      <c r="I26" s="143">
        <f t="shared" si="14"/>
        <v>0</v>
      </c>
      <c r="J26" s="143">
        <f t="shared" si="14"/>
        <v>0</v>
      </c>
      <c r="K26" s="143">
        <f t="shared" si="14"/>
        <v>600</v>
      </c>
      <c r="L26" s="143"/>
      <c r="M26" s="143">
        <f>M27</f>
        <v>569040</v>
      </c>
      <c r="N26" s="143">
        <f>N27</f>
        <v>100.67958365106804</v>
      </c>
      <c r="O26" s="143"/>
      <c r="P26" s="143"/>
      <c r="Q26" s="143"/>
    </row>
    <row r="27" spans="1:17" x14ac:dyDescent="0.2">
      <c r="A27" s="144">
        <v>3</v>
      </c>
      <c r="B27" s="145" t="s">
        <v>25</v>
      </c>
      <c r="C27" s="146">
        <f t="shared" si="13"/>
        <v>565199</v>
      </c>
      <c r="D27" s="146">
        <f t="shared" ref="D27:K27" si="15">D28+D56</f>
        <v>457597</v>
      </c>
      <c r="E27" s="146">
        <f t="shared" si="15"/>
        <v>21122</v>
      </c>
      <c r="F27" s="146">
        <f t="shared" si="15"/>
        <v>25750</v>
      </c>
      <c r="G27" s="146">
        <f>G28</f>
        <v>24130</v>
      </c>
      <c r="H27" s="146">
        <f t="shared" si="15"/>
        <v>36000</v>
      </c>
      <c r="I27" s="146">
        <f t="shared" si="15"/>
        <v>0</v>
      </c>
      <c r="J27" s="146">
        <f t="shared" si="15"/>
        <v>0</v>
      </c>
      <c r="K27" s="146">
        <f t="shared" si="15"/>
        <v>600</v>
      </c>
      <c r="L27" s="146"/>
      <c r="M27" s="146">
        <f>M28+M56</f>
        <v>569040</v>
      </c>
      <c r="N27" s="146">
        <f>M27/C27*100</f>
        <v>100.67958365106804</v>
      </c>
      <c r="O27" s="146"/>
      <c r="P27" s="146"/>
      <c r="Q27" s="146"/>
    </row>
    <row r="28" spans="1:17" s="12" customFormat="1" x14ac:dyDescent="0.2">
      <c r="A28" s="147">
        <v>32</v>
      </c>
      <c r="B28" s="148" t="s">
        <v>30</v>
      </c>
      <c r="C28" s="149">
        <f t="shared" si="13"/>
        <v>561099</v>
      </c>
      <c r="D28" s="149">
        <f>D29+D33+D38+D47+D49</f>
        <v>453697</v>
      </c>
      <c r="E28" s="149">
        <f t="shared" ref="E28:J28" si="16">E29+E33+E38+E47+E49</f>
        <v>21122</v>
      </c>
      <c r="F28" s="149">
        <f t="shared" si="16"/>
        <v>25550</v>
      </c>
      <c r="G28" s="149">
        <f>G29+G33+G38+G47+G49</f>
        <v>24130</v>
      </c>
      <c r="H28" s="149">
        <f t="shared" si="16"/>
        <v>36000</v>
      </c>
      <c r="I28" s="149">
        <f t="shared" si="16"/>
        <v>0</v>
      </c>
      <c r="J28" s="149">
        <f t="shared" si="16"/>
        <v>0</v>
      </c>
      <c r="K28" s="149">
        <f>K29+K33+K38+K47+K49+K67</f>
        <v>600</v>
      </c>
      <c r="L28" s="149"/>
      <c r="M28" s="149">
        <f>M29+M33+M38+M47+M49</f>
        <v>564926</v>
      </c>
      <c r="N28" s="149">
        <f>M28/C28*100</f>
        <v>100.68205432552901</v>
      </c>
      <c r="O28" s="149"/>
      <c r="P28" s="149"/>
      <c r="Q28" s="149"/>
    </row>
    <row r="29" spans="1:17" x14ac:dyDescent="0.2">
      <c r="A29" s="150">
        <v>321</v>
      </c>
      <c r="B29" s="151" t="s">
        <v>31</v>
      </c>
      <c r="C29" s="163">
        <f t="shared" si="13"/>
        <v>23050</v>
      </c>
      <c r="D29" s="163">
        <v>17500</v>
      </c>
      <c r="E29" s="163">
        <f t="shared" ref="E29:J29" si="17">E30+E31+E32</f>
        <v>0</v>
      </c>
      <c r="F29" s="163">
        <v>5550</v>
      </c>
      <c r="G29" s="163">
        <f t="shared" si="17"/>
        <v>0</v>
      </c>
      <c r="H29" s="163">
        <f t="shared" si="17"/>
        <v>0</v>
      </c>
      <c r="I29" s="163">
        <f t="shared" si="17"/>
        <v>0</v>
      </c>
      <c r="J29" s="163">
        <f t="shared" si="17"/>
        <v>0</v>
      </c>
      <c r="K29" s="163">
        <v>0</v>
      </c>
      <c r="L29" s="163"/>
      <c r="M29" s="163">
        <v>23226</v>
      </c>
      <c r="N29" s="163">
        <f>M29/C29*100</f>
        <v>100.76355748373102</v>
      </c>
      <c r="O29" s="163"/>
      <c r="P29" s="163"/>
      <c r="Q29" s="163"/>
    </row>
    <row r="30" spans="1:17" ht="12.75" hidden="1" customHeight="1" x14ac:dyDescent="0.2">
      <c r="A30" s="153"/>
      <c r="B30" s="154"/>
      <c r="C30" s="163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</row>
    <row r="31" spans="1:17" ht="12.75" hidden="1" customHeight="1" x14ac:dyDescent="0.2">
      <c r="A31" s="153"/>
      <c r="B31" s="154"/>
      <c r="C31" s="163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</row>
    <row r="32" spans="1:17" ht="12.75" hidden="1" customHeight="1" x14ac:dyDescent="0.2">
      <c r="A32" s="153"/>
      <c r="B32" s="154"/>
      <c r="C32" s="163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</row>
    <row r="33" spans="1:17" x14ac:dyDescent="0.2">
      <c r="A33" s="150">
        <v>322</v>
      </c>
      <c r="B33" s="151" t="s">
        <v>32</v>
      </c>
      <c r="C33" s="163">
        <f t="shared" si="13"/>
        <v>283044</v>
      </c>
      <c r="D33" s="163">
        <v>251672</v>
      </c>
      <c r="E33" s="163">
        <v>21122</v>
      </c>
      <c r="F33" s="163">
        <v>9650</v>
      </c>
      <c r="G33" s="163">
        <f t="shared" ref="G33:J33" si="18">SUM(G34:G37)</f>
        <v>0</v>
      </c>
      <c r="H33" s="163">
        <f t="shared" si="18"/>
        <v>0</v>
      </c>
      <c r="I33" s="163">
        <f t="shared" si="18"/>
        <v>0</v>
      </c>
      <c r="J33" s="163">
        <f t="shared" si="18"/>
        <v>0</v>
      </c>
      <c r="K33" s="163">
        <v>600</v>
      </c>
      <c r="L33" s="163"/>
      <c r="M33" s="163">
        <v>285638</v>
      </c>
      <c r="N33" s="163">
        <f>M33/C33*100</f>
        <v>100.9164652845494</v>
      </c>
      <c r="O33" s="163"/>
      <c r="P33" s="163"/>
      <c r="Q33" s="163"/>
    </row>
    <row r="34" spans="1:17" ht="12.75" hidden="1" customHeight="1" x14ac:dyDescent="0.2">
      <c r="A34" s="153"/>
      <c r="B34" s="154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</row>
    <row r="35" spans="1:17" ht="12.75" hidden="1" customHeight="1" x14ac:dyDescent="0.2">
      <c r="A35" s="153"/>
      <c r="B35" s="154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</row>
    <row r="36" spans="1:17" ht="12.75" hidden="1" customHeight="1" x14ac:dyDescent="0.2">
      <c r="A36" s="153"/>
      <c r="B36" s="154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</row>
    <row r="37" spans="1:17" ht="12.75" hidden="1" customHeight="1" x14ac:dyDescent="0.2">
      <c r="A37" s="153"/>
      <c r="B37" s="154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</row>
    <row r="38" spans="1:17" x14ac:dyDescent="0.2">
      <c r="A38" s="150">
        <v>323</v>
      </c>
      <c r="B38" s="151" t="s">
        <v>33</v>
      </c>
      <c r="C38" s="163">
        <f t="shared" si="13"/>
        <v>212805</v>
      </c>
      <c r="D38" s="163">
        <v>161525</v>
      </c>
      <c r="E38" s="163">
        <f t="shared" ref="E38:J38" si="19">SUM(E39:E46)</f>
        <v>0</v>
      </c>
      <c r="F38" s="163">
        <v>150</v>
      </c>
      <c r="G38" s="163">
        <v>15130</v>
      </c>
      <c r="H38" s="163">
        <v>36000</v>
      </c>
      <c r="I38" s="163">
        <f t="shared" si="19"/>
        <v>0</v>
      </c>
      <c r="J38" s="163">
        <f t="shared" si="19"/>
        <v>0</v>
      </c>
      <c r="K38" s="163"/>
      <c r="L38" s="163"/>
      <c r="M38" s="163">
        <v>213869</v>
      </c>
      <c r="N38" s="163">
        <f>M38/C38*100</f>
        <v>100.49998825215573</v>
      </c>
      <c r="O38" s="163"/>
      <c r="P38" s="163"/>
      <c r="Q38" s="163"/>
    </row>
    <row r="39" spans="1:17" ht="12.75" hidden="1" customHeight="1" x14ac:dyDescent="0.2">
      <c r="A39" s="153"/>
      <c r="B39" s="154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</row>
    <row r="40" spans="1:17" ht="12.75" hidden="1" customHeight="1" x14ac:dyDescent="0.2">
      <c r="A40" s="153"/>
      <c r="B40" s="154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</row>
    <row r="41" spans="1:17" ht="12.75" hidden="1" customHeight="1" x14ac:dyDescent="0.2">
      <c r="A41" s="153"/>
      <c r="B41" s="154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</row>
    <row r="42" spans="1:17" ht="12.75" hidden="1" customHeight="1" x14ac:dyDescent="0.2">
      <c r="A42" s="153"/>
      <c r="B42" s="154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</row>
    <row r="43" spans="1:17" ht="12.75" hidden="1" customHeight="1" x14ac:dyDescent="0.2">
      <c r="A43" s="153"/>
      <c r="B43" s="154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</row>
    <row r="44" spans="1:17" ht="12.75" hidden="1" customHeight="1" x14ac:dyDescent="0.2">
      <c r="A44" s="153"/>
      <c r="B44" s="154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</row>
    <row r="45" spans="1:17" ht="11.25" hidden="1" customHeight="1" x14ac:dyDescent="0.2">
      <c r="A45" s="153"/>
      <c r="B45" s="154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</row>
    <row r="46" spans="1:17" ht="12.75" hidden="1" customHeight="1" x14ac:dyDescent="0.2">
      <c r="A46" s="153"/>
      <c r="B46" s="154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</row>
    <row r="47" spans="1:17" ht="25.5" x14ac:dyDescent="0.2">
      <c r="A47" s="150">
        <v>324</v>
      </c>
      <c r="B47" s="151" t="s">
        <v>51</v>
      </c>
      <c r="C47" s="163">
        <f t="shared" si="13"/>
        <v>0</v>
      </c>
      <c r="D47" s="163">
        <f t="shared" ref="D47:J47" si="20">D48</f>
        <v>0</v>
      </c>
      <c r="E47" s="163">
        <f t="shared" si="20"/>
        <v>0</v>
      </c>
      <c r="F47" s="163">
        <f t="shared" si="20"/>
        <v>0</v>
      </c>
      <c r="G47" s="163">
        <f t="shared" si="20"/>
        <v>0</v>
      </c>
      <c r="H47" s="163">
        <f t="shared" si="20"/>
        <v>0</v>
      </c>
      <c r="I47" s="163">
        <f t="shared" si="20"/>
        <v>0</v>
      </c>
      <c r="J47" s="163">
        <f t="shared" si="20"/>
        <v>0</v>
      </c>
      <c r="K47" s="163">
        <v>0</v>
      </c>
      <c r="L47" s="163"/>
      <c r="M47" s="163">
        <v>0</v>
      </c>
      <c r="N47" s="163"/>
      <c r="O47" s="163"/>
      <c r="P47" s="163"/>
      <c r="Q47" s="163"/>
    </row>
    <row r="48" spans="1:17" ht="0.75" customHeight="1" x14ac:dyDescent="0.2">
      <c r="A48" s="153"/>
      <c r="B48" s="154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</row>
    <row r="49" spans="1:17" ht="26.25" customHeight="1" x14ac:dyDescent="0.2">
      <c r="A49" s="150">
        <v>329</v>
      </c>
      <c r="B49" s="151" t="s">
        <v>34</v>
      </c>
      <c r="C49" s="163">
        <f t="shared" si="13"/>
        <v>42200</v>
      </c>
      <c r="D49" s="163">
        <v>23000</v>
      </c>
      <c r="E49" s="163">
        <f t="shared" ref="E49:J49" si="21">SUM(E50:E55)</f>
        <v>0</v>
      </c>
      <c r="F49" s="163">
        <v>10200</v>
      </c>
      <c r="G49" s="163">
        <v>9000</v>
      </c>
      <c r="H49" s="163">
        <f t="shared" si="21"/>
        <v>0</v>
      </c>
      <c r="I49" s="163">
        <f t="shared" si="21"/>
        <v>0</v>
      </c>
      <c r="J49" s="163">
        <f t="shared" si="21"/>
        <v>0</v>
      </c>
      <c r="K49" s="163">
        <v>0</v>
      </c>
      <c r="L49" s="163"/>
      <c r="M49" s="163">
        <v>42193</v>
      </c>
      <c r="N49" s="163">
        <f>M49/C49*100</f>
        <v>99.983412322274873</v>
      </c>
      <c r="O49" s="163"/>
      <c r="P49" s="163"/>
      <c r="Q49" s="163"/>
    </row>
    <row r="50" spans="1:17" ht="12.75" hidden="1" customHeight="1" x14ac:dyDescent="0.2">
      <c r="A50" s="153"/>
      <c r="B50" s="154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</row>
    <row r="51" spans="1:17" ht="12.75" hidden="1" customHeight="1" x14ac:dyDescent="0.2">
      <c r="A51" s="153"/>
      <c r="B51" s="154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</row>
    <row r="52" spans="1:17" ht="12.75" hidden="1" customHeight="1" x14ac:dyDescent="0.2">
      <c r="A52" s="153"/>
      <c r="B52" s="154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</row>
    <row r="53" spans="1:17" ht="12.75" hidden="1" customHeight="1" x14ac:dyDescent="0.2">
      <c r="A53" s="153"/>
      <c r="B53" s="154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</row>
    <row r="54" spans="1:17" s="188" customFormat="1" ht="12.75" hidden="1" customHeight="1" x14ac:dyDescent="0.2">
      <c r="A54" s="153"/>
      <c r="B54" s="154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</row>
    <row r="55" spans="1:17" ht="12.75" hidden="1" customHeight="1" x14ac:dyDescent="0.2">
      <c r="A55" s="153"/>
      <c r="B55" s="154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</row>
    <row r="56" spans="1:17" s="12" customFormat="1" x14ac:dyDescent="0.2">
      <c r="A56" s="147">
        <v>34</v>
      </c>
      <c r="B56" s="148" t="s">
        <v>35</v>
      </c>
      <c r="C56" s="149">
        <f t="shared" si="13"/>
        <v>4100</v>
      </c>
      <c r="D56" s="149">
        <f t="shared" ref="D56:J56" si="22">D57</f>
        <v>3900</v>
      </c>
      <c r="E56" s="149">
        <f t="shared" si="22"/>
        <v>0</v>
      </c>
      <c r="F56" s="149">
        <f t="shared" si="22"/>
        <v>200</v>
      </c>
      <c r="G56" s="149">
        <f t="shared" si="22"/>
        <v>0</v>
      </c>
      <c r="H56" s="149">
        <f t="shared" si="22"/>
        <v>0</v>
      </c>
      <c r="I56" s="149">
        <f t="shared" si="22"/>
        <v>0</v>
      </c>
      <c r="J56" s="149">
        <f t="shared" si="22"/>
        <v>0</v>
      </c>
      <c r="K56" s="149">
        <v>0</v>
      </c>
      <c r="L56" s="149"/>
      <c r="M56" s="149">
        <f>M57</f>
        <v>4114</v>
      </c>
      <c r="N56" s="149">
        <f>N57</f>
        <v>100.34146341463415</v>
      </c>
      <c r="O56" s="149"/>
      <c r="P56" s="149"/>
      <c r="Q56" s="149"/>
    </row>
    <row r="57" spans="1:17" ht="12.75" customHeight="1" x14ac:dyDescent="0.2">
      <c r="A57" s="150">
        <v>343</v>
      </c>
      <c r="B57" s="151" t="s">
        <v>36</v>
      </c>
      <c r="C57" s="163">
        <f t="shared" si="13"/>
        <v>4100</v>
      </c>
      <c r="D57" s="163">
        <v>3900</v>
      </c>
      <c r="E57" s="163">
        <f t="shared" ref="E57:J57" si="23">E58</f>
        <v>0</v>
      </c>
      <c r="F57" s="163">
        <v>200</v>
      </c>
      <c r="G57" s="163">
        <f t="shared" si="23"/>
        <v>0</v>
      </c>
      <c r="H57" s="163">
        <f t="shared" si="23"/>
        <v>0</v>
      </c>
      <c r="I57" s="163">
        <f t="shared" si="23"/>
        <v>0</v>
      </c>
      <c r="J57" s="163">
        <f t="shared" si="23"/>
        <v>0</v>
      </c>
      <c r="K57" s="163">
        <v>0</v>
      </c>
      <c r="L57" s="163"/>
      <c r="M57" s="163">
        <v>4114</v>
      </c>
      <c r="N57" s="163">
        <f>M57/C57*100</f>
        <v>100.34146341463415</v>
      </c>
      <c r="O57" s="163"/>
      <c r="P57" s="163"/>
      <c r="Q57" s="163"/>
    </row>
    <row r="58" spans="1:17" ht="0.75" customHeight="1" x14ac:dyDescent="0.2">
      <c r="A58" s="153"/>
      <c r="B58" s="154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</row>
    <row r="59" spans="1:17" s="12" customFormat="1" x14ac:dyDescent="0.2">
      <c r="A59" s="141" t="s">
        <v>75</v>
      </c>
      <c r="B59" s="142"/>
      <c r="C59" s="143">
        <f>SUM(D59:K59)</f>
        <v>73499</v>
      </c>
      <c r="D59" s="143">
        <f>D60</f>
        <v>73499</v>
      </c>
      <c r="E59" s="143">
        <f t="shared" ref="E59:K60" si="24">E60</f>
        <v>0</v>
      </c>
      <c r="F59" s="143">
        <f t="shared" si="24"/>
        <v>0</v>
      </c>
      <c r="G59" s="143">
        <f t="shared" si="24"/>
        <v>0</v>
      </c>
      <c r="H59" s="143">
        <f t="shared" si="24"/>
        <v>0</v>
      </c>
      <c r="I59" s="143">
        <f t="shared" si="24"/>
        <v>0</v>
      </c>
      <c r="J59" s="143">
        <f t="shared" si="24"/>
        <v>0</v>
      </c>
      <c r="K59" s="143">
        <f t="shared" si="24"/>
        <v>0</v>
      </c>
      <c r="L59" s="143"/>
      <c r="M59" s="143">
        <f>M60</f>
        <v>73499</v>
      </c>
      <c r="N59" s="143">
        <f>N60</f>
        <v>100</v>
      </c>
      <c r="O59" s="143"/>
      <c r="P59" s="143"/>
      <c r="Q59" s="143"/>
    </row>
    <row r="60" spans="1:17" s="12" customFormat="1" x14ac:dyDescent="0.2">
      <c r="A60" s="144">
        <v>3</v>
      </c>
      <c r="B60" s="145" t="s">
        <v>25</v>
      </c>
      <c r="C60" s="146">
        <f t="shared" ref="C60:C64" si="25">SUM(D60:K60)</f>
        <v>73499</v>
      </c>
      <c r="D60" s="146">
        <f>D61</f>
        <v>73499</v>
      </c>
      <c r="E60" s="146">
        <f t="shared" si="24"/>
        <v>0</v>
      </c>
      <c r="F60" s="146">
        <f t="shared" si="24"/>
        <v>0</v>
      </c>
      <c r="G60" s="146">
        <f t="shared" si="24"/>
        <v>0</v>
      </c>
      <c r="H60" s="146">
        <f t="shared" si="24"/>
        <v>0</v>
      </c>
      <c r="I60" s="146">
        <f t="shared" si="24"/>
        <v>0</v>
      </c>
      <c r="J60" s="146">
        <f t="shared" si="24"/>
        <v>0</v>
      </c>
      <c r="K60" s="146">
        <f t="shared" si="24"/>
        <v>0</v>
      </c>
      <c r="L60" s="146"/>
      <c r="M60" s="146">
        <f>M61</f>
        <v>73499</v>
      </c>
      <c r="N60" s="146">
        <f>N61</f>
        <v>100</v>
      </c>
      <c r="O60" s="146"/>
      <c r="P60" s="146"/>
      <c r="Q60" s="146"/>
    </row>
    <row r="61" spans="1:17" s="12" customFormat="1" x14ac:dyDescent="0.2">
      <c r="A61" s="147">
        <v>32</v>
      </c>
      <c r="B61" s="148" t="s">
        <v>30</v>
      </c>
      <c r="C61" s="149">
        <f t="shared" si="25"/>
        <v>73499</v>
      </c>
      <c r="D61" s="149">
        <f>D62+D64</f>
        <v>73499</v>
      </c>
      <c r="E61" s="149">
        <f t="shared" ref="E61:K61" si="26">E62+E64</f>
        <v>0</v>
      </c>
      <c r="F61" s="149">
        <f t="shared" si="26"/>
        <v>0</v>
      </c>
      <c r="G61" s="149">
        <f t="shared" si="26"/>
        <v>0</v>
      </c>
      <c r="H61" s="149">
        <f t="shared" si="26"/>
        <v>0</v>
      </c>
      <c r="I61" s="149">
        <f t="shared" si="26"/>
        <v>0</v>
      </c>
      <c r="J61" s="149">
        <f t="shared" si="26"/>
        <v>0</v>
      </c>
      <c r="K61" s="149">
        <f t="shared" si="26"/>
        <v>0</v>
      </c>
      <c r="L61" s="149"/>
      <c r="M61" s="149">
        <f>M62+M64</f>
        <v>73499</v>
      </c>
      <c r="N61" s="149">
        <f>M61/D61*100</f>
        <v>100</v>
      </c>
      <c r="O61" s="149"/>
      <c r="P61" s="149"/>
      <c r="Q61" s="149"/>
    </row>
    <row r="62" spans="1:17" s="12" customFormat="1" ht="12.75" customHeight="1" x14ac:dyDescent="0.2">
      <c r="A62" s="150">
        <v>322</v>
      </c>
      <c r="B62" s="151" t="s">
        <v>32</v>
      </c>
      <c r="C62" s="163">
        <f t="shared" si="25"/>
        <v>18561</v>
      </c>
      <c r="D62" s="163">
        <f>D63</f>
        <v>18561</v>
      </c>
      <c r="E62" s="163">
        <f t="shared" ref="E62:K62" si="27">E63</f>
        <v>0</v>
      </c>
      <c r="F62" s="163">
        <f t="shared" si="27"/>
        <v>0</v>
      </c>
      <c r="G62" s="163">
        <f t="shared" si="27"/>
        <v>0</v>
      </c>
      <c r="H62" s="163">
        <f t="shared" si="27"/>
        <v>0</v>
      </c>
      <c r="I62" s="163">
        <f t="shared" si="27"/>
        <v>0</v>
      </c>
      <c r="J62" s="163">
        <f t="shared" si="27"/>
        <v>0</v>
      </c>
      <c r="K62" s="163">
        <f t="shared" si="27"/>
        <v>0</v>
      </c>
      <c r="L62" s="163"/>
      <c r="M62" s="163">
        <f>M63</f>
        <v>18561</v>
      </c>
      <c r="N62" s="163">
        <f>N63</f>
        <v>100</v>
      </c>
      <c r="O62" s="163"/>
      <c r="P62" s="163"/>
      <c r="Q62" s="163"/>
    </row>
    <row r="63" spans="1:17" ht="12.75" customHeight="1" x14ac:dyDescent="0.2">
      <c r="A63" s="153">
        <v>3224</v>
      </c>
      <c r="B63" s="154" t="s">
        <v>50</v>
      </c>
      <c r="C63" s="152">
        <f>SUM(D63:K63)</f>
        <v>18561</v>
      </c>
      <c r="D63" s="152">
        <v>18561</v>
      </c>
      <c r="E63" s="152"/>
      <c r="F63" s="152"/>
      <c r="G63" s="152"/>
      <c r="H63" s="152"/>
      <c r="I63" s="152"/>
      <c r="J63" s="152"/>
      <c r="K63" s="152"/>
      <c r="L63" s="152"/>
      <c r="M63" s="152">
        <v>18561</v>
      </c>
      <c r="N63" s="152">
        <f>M63/D63*100</f>
        <v>100</v>
      </c>
      <c r="O63" s="152"/>
      <c r="P63" s="152"/>
      <c r="Q63" s="152"/>
    </row>
    <row r="64" spans="1:17" s="12" customFormat="1" ht="12.75" customHeight="1" x14ac:dyDescent="0.2">
      <c r="A64" s="150">
        <v>323</v>
      </c>
      <c r="B64" s="151" t="s">
        <v>33</v>
      </c>
      <c r="C64" s="163">
        <f t="shared" si="25"/>
        <v>54938</v>
      </c>
      <c r="D64" s="163">
        <v>54938</v>
      </c>
      <c r="E64" s="163">
        <f t="shared" ref="E64:K64" si="28">E65+E66</f>
        <v>0</v>
      </c>
      <c r="F64" s="163">
        <f t="shared" si="28"/>
        <v>0</v>
      </c>
      <c r="G64" s="163">
        <f t="shared" si="28"/>
        <v>0</v>
      </c>
      <c r="H64" s="163">
        <f t="shared" si="28"/>
        <v>0</v>
      </c>
      <c r="I64" s="163">
        <f t="shared" si="28"/>
        <v>0</v>
      </c>
      <c r="J64" s="163">
        <f t="shared" si="28"/>
        <v>0</v>
      </c>
      <c r="K64" s="163">
        <f t="shared" si="28"/>
        <v>0</v>
      </c>
      <c r="L64" s="163"/>
      <c r="M64" s="163">
        <v>54938</v>
      </c>
      <c r="N64" s="163">
        <f>M64/D64*100</f>
        <v>100</v>
      </c>
      <c r="O64" s="163"/>
      <c r="P64" s="163"/>
      <c r="Q64" s="163"/>
    </row>
    <row r="65" spans="1:17" ht="12.75" hidden="1" customHeight="1" x14ac:dyDescent="0.2">
      <c r="A65" s="153"/>
      <c r="B65" s="154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</row>
    <row r="66" spans="1:17" ht="15" hidden="1" customHeight="1" x14ac:dyDescent="0.2">
      <c r="A66" s="153"/>
      <c r="B66" s="154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</row>
    <row r="67" spans="1:17" s="183" customFormat="1" ht="1.5" hidden="1" customHeight="1" x14ac:dyDescent="0.2">
      <c r="A67" s="261"/>
      <c r="B67" s="261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</row>
    <row r="68" spans="1:17" s="183" customFormat="1" hidden="1" x14ac:dyDescent="0.2">
      <c r="A68" s="153"/>
      <c r="B68" s="194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</row>
    <row r="69" spans="1:17" s="183" customFormat="1" hidden="1" x14ac:dyDescent="0.2">
      <c r="A69" s="196"/>
      <c r="B69" s="196"/>
      <c r="C69" s="152"/>
      <c r="D69" s="186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</row>
    <row r="70" spans="1:17" s="193" customFormat="1" hidden="1" x14ac:dyDescent="0.2">
      <c r="A70" s="153"/>
      <c r="B70" s="196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</row>
    <row r="71" spans="1:17" ht="26.25" customHeight="1" x14ac:dyDescent="0.2">
      <c r="A71" s="259" t="s">
        <v>67</v>
      </c>
      <c r="B71" s="259"/>
      <c r="C71" s="158">
        <f>SUM(D71:K71)</f>
        <v>0</v>
      </c>
      <c r="D71" s="158">
        <f t="shared" ref="D71:J71" si="29">D72</f>
        <v>0</v>
      </c>
      <c r="E71" s="158">
        <f t="shared" si="29"/>
        <v>0</v>
      </c>
      <c r="F71" s="158">
        <f t="shared" si="29"/>
        <v>0</v>
      </c>
      <c r="G71" s="158">
        <f t="shared" si="29"/>
        <v>0</v>
      </c>
      <c r="H71" s="158">
        <f t="shared" si="29"/>
        <v>0</v>
      </c>
      <c r="I71" s="158">
        <f t="shared" si="29"/>
        <v>0</v>
      </c>
      <c r="J71" s="158">
        <f t="shared" si="29"/>
        <v>0</v>
      </c>
      <c r="K71" s="158">
        <v>0</v>
      </c>
      <c r="L71" s="158"/>
      <c r="M71" s="158"/>
      <c r="N71" s="158"/>
      <c r="O71" s="158"/>
      <c r="P71" s="158"/>
      <c r="Q71" s="158"/>
    </row>
    <row r="72" spans="1:17" ht="26.25" customHeight="1" x14ac:dyDescent="0.2">
      <c r="A72" s="260"/>
      <c r="B72" s="260"/>
      <c r="C72" s="160">
        <f t="shared" ref="C72:C77" si="30">SUM(D72:K72)</f>
        <v>0</v>
      </c>
      <c r="D72" s="160">
        <f>'PLAN RASHODA I IZDATAKA'!D73</f>
        <v>0</v>
      </c>
      <c r="E72" s="160">
        <f>'PLAN RASHODA I IZDATAKA'!E73</f>
        <v>0</v>
      </c>
      <c r="F72" s="160">
        <f>'PLAN RASHODA I IZDATAKA'!F73</f>
        <v>0</v>
      </c>
      <c r="G72" s="160">
        <f>'PLAN RASHODA I IZDATAKA'!G73</f>
        <v>0</v>
      </c>
      <c r="H72" s="160">
        <f>'PLAN RASHODA I IZDATAKA'!H73</f>
        <v>0</v>
      </c>
      <c r="I72" s="160">
        <f>'PLAN RASHODA I IZDATAKA'!I73</f>
        <v>0</v>
      </c>
      <c r="J72" s="160">
        <f>'PLAN RASHODA I IZDATAKA'!J73</f>
        <v>0</v>
      </c>
      <c r="K72" s="160">
        <v>0</v>
      </c>
      <c r="L72" s="160"/>
      <c r="M72" s="160"/>
      <c r="N72" s="160"/>
      <c r="O72" s="160"/>
      <c r="P72" s="160"/>
      <c r="Q72" s="160"/>
    </row>
    <row r="73" spans="1:17" ht="25.5" x14ac:dyDescent="0.2">
      <c r="A73" s="144">
        <v>4</v>
      </c>
      <c r="B73" s="161" t="s">
        <v>38</v>
      </c>
      <c r="C73" s="162">
        <f t="shared" si="30"/>
        <v>0</v>
      </c>
      <c r="D73" s="162">
        <f t="shared" ref="D73:J73" si="31">D74</f>
        <v>0</v>
      </c>
      <c r="E73" s="162">
        <f t="shared" si="31"/>
        <v>0</v>
      </c>
      <c r="F73" s="162">
        <f t="shared" si="31"/>
        <v>0</v>
      </c>
      <c r="G73" s="162">
        <f t="shared" si="31"/>
        <v>0</v>
      </c>
      <c r="H73" s="162">
        <f t="shared" si="31"/>
        <v>0</v>
      </c>
      <c r="I73" s="162">
        <f t="shared" si="31"/>
        <v>0</v>
      </c>
      <c r="J73" s="162">
        <f t="shared" si="31"/>
        <v>0</v>
      </c>
      <c r="K73" s="162">
        <v>0</v>
      </c>
      <c r="L73" s="162"/>
      <c r="M73" s="162"/>
      <c r="N73" s="162"/>
      <c r="O73" s="162"/>
      <c r="P73" s="162"/>
      <c r="Q73" s="162"/>
    </row>
    <row r="74" spans="1:17" ht="25.5" x14ac:dyDescent="0.2">
      <c r="A74" s="147">
        <v>45</v>
      </c>
      <c r="B74" s="148" t="s">
        <v>59</v>
      </c>
      <c r="C74" s="149">
        <f t="shared" si="30"/>
        <v>0</v>
      </c>
      <c r="D74" s="149">
        <f t="shared" ref="D74:J74" si="32">D75</f>
        <v>0</v>
      </c>
      <c r="E74" s="149">
        <f t="shared" si="32"/>
        <v>0</v>
      </c>
      <c r="F74" s="149">
        <f t="shared" si="32"/>
        <v>0</v>
      </c>
      <c r="G74" s="149">
        <f t="shared" si="32"/>
        <v>0</v>
      </c>
      <c r="H74" s="149">
        <f t="shared" si="32"/>
        <v>0</v>
      </c>
      <c r="I74" s="149">
        <f t="shared" si="32"/>
        <v>0</v>
      </c>
      <c r="J74" s="149">
        <f t="shared" si="32"/>
        <v>0</v>
      </c>
      <c r="K74" s="149">
        <v>0</v>
      </c>
      <c r="L74" s="149"/>
      <c r="M74" s="149"/>
      <c r="N74" s="149"/>
      <c r="O74" s="149"/>
      <c r="P74" s="149"/>
      <c r="Q74" s="149"/>
    </row>
    <row r="75" spans="1:17" ht="25.5" x14ac:dyDescent="0.2">
      <c r="A75" s="150">
        <v>451</v>
      </c>
      <c r="B75" s="151" t="s">
        <v>60</v>
      </c>
      <c r="C75" s="163">
        <f t="shared" si="30"/>
        <v>0</v>
      </c>
      <c r="D75" s="163">
        <f t="shared" ref="D75:J75" si="33">D76</f>
        <v>0</v>
      </c>
      <c r="E75" s="163">
        <f t="shared" si="33"/>
        <v>0</v>
      </c>
      <c r="F75" s="163">
        <f t="shared" si="33"/>
        <v>0</v>
      </c>
      <c r="G75" s="163">
        <f t="shared" si="33"/>
        <v>0</v>
      </c>
      <c r="H75" s="163">
        <f t="shared" si="33"/>
        <v>0</v>
      </c>
      <c r="I75" s="163">
        <f t="shared" si="33"/>
        <v>0</v>
      </c>
      <c r="J75" s="163">
        <f t="shared" si="33"/>
        <v>0</v>
      </c>
      <c r="K75" s="163">
        <v>0</v>
      </c>
      <c r="L75" s="163"/>
      <c r="M75" s="163"/>
      <c r="N75" s="163"/>
      <c r="O75" s="163"/>
      <c r="P75" s="163"/>
      <c r="Q75" s="163"/>
    </row>
    <row r="76" spans="1:17" ht="25.5" customHeight="1" x14ac:dyDescent="0.2">
      <c r="A76" s="153">
        <v>4511</v>
      </c>
      <c r="B76" s="154" t="s">
        <v>60</v>
      </c>
      <c r="C76" s="152">
        <f>SUM(D76:K76)</f>
        <v>0</v>
      </c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</row>
    <row r="77" spans="1:17" ht="0.75" customHeight="1" x14ac:dyDescent="0.2">
      <c r="A77" s="150"/>
      <c r="B77" s="151"/>
      <c r="C77" s="155">
        <f t="shared" si="30"/>
        <v>0</v>
      </c>
      <c r="D77" s="155"/>
      <c r="E77" s="155"/>
      <c r="F77" s="155"/>
      <c r="G77" s="155"/>
      <c r="H77" s="155"/>
      <c r="I77" s="155"/>
      <c r="J77" s="155"/>
      <c r="K77" s="155">
        <v>0</v>
      </c>
      <c r="L77" s="155"/>
      <c r="M77" s="155"/>
      <c r="N77" s="155"/>
      <c r="O77" s="155"/>
      <c r="P77" s="155"/>
      <c r="Q77" s="155"/>
    </row>
    <row r="78" spans="1:17" ht="27" customHeight="1" x14ac:dyDescent="0.2">
      <c r="A78" s="259" t="s">
        <v>66</v>
      </c>
      <c r="B78" s="259"/>
      <c r="C78" s="158">
        <f>C79+C96</f>
        <v>221000</v>
      </c>
      <c r="D78" s="158">
        <f>D79+D96</f>
        <v>0</v>
      </c>
      <c r="E78" s="158">
        <f t="shared" ref="D78:K79" si="34">E79</f>
        <v>0</v>
      </c>
      <c r="F78" s="158">
        <f t="shared" si="34"/>
        <v>0</v>
      </c>
      <c r="G78" s="158">
        <f t="shared" si="34"/>
        <v>221000</v>
      </c>
      <c r="H78" s="158">
        <f t="shared" si="34"/>
        <v>0</v>
      </c>
      <c r="I78" s="158">
        <f t="shared" si="34"/>
        <v>0</v>
      </c>
      <c r="J78" s="158">
        <f t="shared" si="34"/>
        <v>0</v>
      </c>
      <c r="K78" s="158">
        <f t="shared" si="34"/>
        <v>0</v>
      </c>
      <c r="L78" s="158"/>
      <c r="M78" s="158">
        <f t="shared" ref="M78:N80" si="35">M79</f>
        <v>221916</v>
      </c>
      <c r="N78" s="158">
        <f t="shared" si="35"/>
        <v>100.41447963800904</v>
      </c>
      <c r="O78" s="158"/>
      <c r="P78" s="158"/>
      <c r="Q78" s="158"/>
    </row>
    <row r="79" spans="1:17" s="12" customFormat="1" ht="12.75" customHeight="1" x14ac:dyDescent="0.2">
      <c r="A79" s="165" t="s">
        <v>61</v>
      </c>
      <c r="B79" s="166" t="s">
        <v>63</v>
      </c>
      <c r="C79" s="160">
        <f t="shared" ref="C79:C94" si="36">SUM(D79:K79)</f>
        <v>221000</v>
      </c>
      <c r="D79" s="160">
        <f t="shared" si="34"/>
        <v>0</v>
      </c>
      <c r="E79" s="160">
        <f t="shared" si="34"/>
        <v>0</v>
      </c>
      <c r="F79" s="160">
        <f t="shared" si="34"/>
        <v>0</v>
      </c>
      <c r="G79" s="160">
        <f t="shared" si="34"/>
        <v>221000</v>
      </c>
      <c r="H79" s="160">
        <f t="shared" si="34"/>
        <v>0</v>
      </c>
      <c r="I79" s="160">
        <f t="shared" si="34"/>
        <v>0</v>
      </c>
      <c r="J79" s="160">
        <f t="shared" si="34"/>
        <v>0</v>
      </c>
      <c r="K79" s="160">
        <f t="shared" si="34"/>
        <v>0</v>
      </c>
      <c r="L79" s="160"/>
      <c r="M79" s="160">
        <f t="shared" si="35"/>
        <v>221916</v>
      </c>
      <c r="N79" s="160">
        <f t="shared" si="35"/>
        <v>100.41447963800904</v>
      </c>
      <c r="O79" s="160"/>
      <c r="P79" s="160"/>
      <c r="Q79" s="160"/>
    </row>
    <row r="80" spans="1:17" s="12" customFormat="1" x14ac:dyDescent="0.2">
      <c r="A80" s="167">
        <v>3</v>
      </c>
      <c r="B80" s="168" t="s">
        <v>25</v>
      </c>
      <c r="C80" s="162">
        <f t="shared" si="36"/>
        <v>221000</v>
      </c>
      <c r="D80" s="162">
        <f t="shared" ref="D80:K80" si="37">D81+D93</f>
        <v>0</v>
      </c>
      <c r="E80" s="162">
        <f>E81+E93</f>
        <v>0</v>
      </c>
      <c r="F80" s="162">
        <f t="shared" si="37"/>
        <v>0</v>
      </c>
      <c r="G80" s="162">
        <f t="shared" si="37"/>
        <v>221000</v>
      </c>
      <c r="H80" s="162">
        <f t="shared" si="37"/>
        <v>0</v>
      </c>
      <c r="I80" s="162">
        <f t="shared" si="37"/>
        <v>0</v>
      </c>
      <c r="J80" s="162">
        <f t="shared" si="37"/>
        <v>0</v>
      </c>
      <c r="K80" s="162">
        <f t="shared" si="37"/>
        <v>0</v>
      </c>
      <c r="L80" s="162"/>
      <c r="M80" s="162">
        <f t="shared" si="35"/>
        <v>221916</v>
      </c>
      <c r="N80" s="162">
        <f t="shared" si="35"/>
        <v>100.41447963800904</v>
      </c>
      <c r="O80" s="162"/>
      <c r="P80" s="162"/>
      <c r="Q80" s="162"/>
    </row>
    <row r="81" spans="1:17" s="12" customFormat="1" x14ac:dyDescent="0.2">
      <c r="A81" s="169">
        <v>32</v>
      </c>
      <c r="B81" s="170" t="s">
        <v>30</v>
      </c>
      <c r="C81" s="149">
        <f t="shared" si="36"/>
        <v>221000</v>
      </c>
      <c r="D81" s="149">
        <f t="shared" ref="D81:K81" si="38">D82+D89</f>
        <v>0</v>
      </c>
      <c r="E81" s="149">
        <f t="shared" si="38"/>
        <v>0</v>
      </c>
      <c r="F81" s="149">
        <f t="shared" si="38"/>
        <v>0</v>
      </c>
      <c r="G81" s="149">
        <f t="shared" si="38"/>
        <v>221000</v>
      </c>
      <c r="H81" s="149">
        <f t="shared" si="38"/>
        <v>0</v>
      </c>
      <c r="I81" s="149">
        <f t="shared" si="38"/>
        <v>0</v>
      </c>
      <c r="J81" s="149">
        <f t="shared" si="38"/>
        <v>0</v>
      </c>
      <c r="K81" s="149">
        <f t="shared" si="38"/>
        <v>0</v>
      </c>
      <c r="L81" s="149"/>
      <c r="M81" s="149">
        <f>M82</f>
        <v>221916</v>
      </c>
      <c r="N81" s="149">
        <f>M81/G81*100</f>
        <v>100.41447963800904</v>
      </c>
      <c r="O81" s="149"/>
      <c r="P81" s="149"/>
      <c r="Q81" s="149"/>
    </row>
    <row r="82" spans="1:17" x14ac:dyDescent="0.2">
      <c r="A82" s="171">
        <v>322</v>
      </c>
      <c r="B82" s="172" t="s">
        <v>32</v>
      </c>
      <c r="C82" s="163">
        <f t="shared" si="36"/>
        <v>221000</v>
      </c>
      <c r="D82" s="163">
        <f t="shared" ref="D82:K82" si="39">SUM(D83:D88)</f>
        <v>0</v>
      </c>
      <c r="E82" s="163">
        <f t="shared" si="39"/>
        <v>0</v>
      </c>
      <c r="F82" s="163">
        <f t="shared" si="39"/>
        <v>0</v>
      </c>
      <c r="G82" s="163">
        <v>221000</v>
      </c>
      <c r="H82" s="163">
        <f t="shared" si="39"/>
        <v>0</v>
      </c>
      <c r="I82" s="163">
        <f t="shared" si="39"/>
        <v>0</v>
      </c>
      <c r="J82" s="163">
        <f t="shared" si="39"/>
        <v>0</v>
      </c>
      <c r="K82" s="163">
        <f t="shared" si="39"/>
        <v>0</v>
      </c>
      <c r="L82" s="163"/>
      <c r="M82" s="163">
        <v>221916</v>
      </c>
      <c r="N82" s="163">
        <f>M82/C82*100</f>
        <v>100.41447963800904</v>
      </c>
      <c r="O82" s="163"/>
      <c r="P82" s="163"/>
      <c r="Q82" s="163"/>
    </row>
    <row r="83" spans="1:17" ht="12.75" hidden="1" customHeight="1" x14ac:dyDescent="0.2">
      <c r="A83" s="153"/>
      <c r="B83" s="154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</row>
    <row r="84" spans="1:17" ht="12.75" hidden="1" customHeight="1" x14ac:dyDescent="0.2">
      <c r="A84" s="153"/>
      <c r="B84" s="154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</row>
    <row r="85" spans="1:17" ht="12.75" hidden="1" customHeight="1" x14ac:dyDescent="0.2">
      <c r="A85" s="153"/>
      <c r="B85" s="154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</row>
    <row r="86" spans="1:17" ht="12.75" hidden="1" customHeight="1" x14ac:dyDescent="0.2">
      <c r="A86" s="153"/>
      <c r="B86" s="154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</row>
    <row r="87" spans="1:17" ht="12.75" hidden="1" customHeight="1" x14ac:dyDescent="0.2">
      <c r="A87" s="153"/>
      <c r="B87" s="154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</row>
    <row r="88" spans="1:17" ht="12.75" hidden="1" customHeight="1" x14ac:dyDescent="0.2">
      <c r="A88" s="153"/>
      <c r="B88" s="154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</row>
    <row r="89" spans="1:17" ht="12.75" customHeight="1" x14ac:dyDescent="0.2">
      <c r="A89" s="171">
        <v>323</v>
      </c>
      <c r="B89" s="172" t="s">
        <v>33</v>
      </c>
      <c r="C89" s="163">
        <f t="shared" si="36"/>
        <v>0</v>
      </c>
      <c r="D89" s="163">
        <f t="shared" ref="D89:J89" si="40">SUM(D90:D92)</f>
        <v>0</v>
      </c>
      <c r="E89" s="163">
        <f t="shared" si="40"/>
        <v>0</v>
      </c>
      <c r="F89" s="163">
        <f t="shared" si="40"/>
        <v>0</v>
      </c>
      <c r="G89" s="163"/>
      <c r="H89" s="163">
        <f t="shared" si="40"/>
        <v>0</v>
      </c>
      <c r="I89" s="163">
        <f t="shared" si="40"/>
        <v>0</v>
      </c>
      <c r="J89" s="163">
        <f t="shared" si="40"/>
        <v>0</v>
      </c>
      <c r="K89" s="163">
        <v>0</v>
      </c>
      <c r="L89" s="163"/>
      <c r="M89" s="163"/>
      <c r="N89" s="163"/>
      <c r="O89" s="163"/>
      <c r="P89" s="163"/>
      <c r="Q89" s="163"/>
    </row>
    <row r="90" spans="1:17" ht="12.75" hidden="1" customHeight="1" x14ac:dyDescent="0.2">
      <c r="A90" s="153"/>
      <c r="B90" s="154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</row>
    <row r="91" spans="1:17" ht="12.75" hidden="1" customHeight="1" x14ac:dyDescent="0.2">
      <c r="A91" s="153"/>
      <c r="B91" s="154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</row>
    <row r="92" spans="1:17" ht="12.75" hidden="1" customHeight="1" x14ac:dyDescent="0.2">
      <c r="A92" s="153"/>
      <c r="B92" s="154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</row>
    <row r="93" spans="1:17" x14ac:dyDescent="0.2">
      <c r="A93" s="147">
        <v>34</v>
      </c>
      <c r="B93" s="148" t="s">
        <v>35</v>
      </c>
      <c r="C93" s="149">
        <f t="shared" si="36"/>
        <v>0</v>
      </c>
      <c r="D93" s="149">
        <f t="shared" ref="D93:J93" si="41">D94</f>
        <v>0</v>
      </c>
      <c r="E93" s="149">
        <f t="shared" si="41"/>
        <v>0</v>
      </c>
      <c r="F93" s="149">
        <f t="shared" si="41"/>
        <v>0</v>
      </c>
      <c r="G93" s="149">
        <f t="shared" si="41"/>
        <v>0</v>
      </c>
      <c r="H93" s="149">
        <f t="shared" si="41"/>
        <v>0</v>
      </c>
      <c r="I93" s="149">
        <f t="shared" si="41"/>
        <v>0</v>
      </c>
      <c r="J93" s="149">
        <f t="shared" si="41"/>
        <v>0</v>
      </c>
      <c r="K93" s="149">
        <v>0</v>
      </c>
      <c r="L93" s="149"/>
      <c r="M93" s="149"/>
      <c r="N93" s="149"/>
      <c r="O93" s="149"/>
      <c r="P93" s="149"/>
      <c r="Q93" s="149"/>
    </row>
    <row r="94" spans="1:17" ht="11.25" customHeight="1" x14ac:dyDescent="0.2">
      <c r="A94" s="150">
        <v>343</v>
      </c>
      <c r="B94" s="151" t="s">
        <v>36</v>
      </c>
      <c r="C94" s="163">
        <f t="shared" si="36"/>
        <v>0</v>
      </c>
      <c r="D94" s="163">
        <f t="shared" ref="D94:J94" si="42">D95</f>
        <v>0</v>
      </c>
      <c r="E94" s="163">
        <f t="shared" si="42"/>
        <v>0</v>
      </c>
      <c r="F94" s="163">
        <f t="shared" si="42"/>
        <v>0</v>
      </c>
      <c r="G94" s="163">
        <f t="shared" si="42"/>
        <v>0</v>
      </c>
      <c r="H94" s="163">
        <f t="shared" si="42"/>
        <v>0</v>
      </c>
      <c r="I94" s="163">
        <f t="shared" si="42"/>
        <v>0</v>
      </c>
      <c r="J94" s="163">
        <f t="shared" si="42"/>
        <v>0</v>
      </c>
      <c r="K94" s="163">
        <v>0</v>
      </c>
      <c r="L94" s="163"/>
      <c r="M94" s="163"/>
      <c r="N94" s="163"/>
      <c r="O94" s="163"/>
      <c r="P94" s="163"/>
      <c r="Q94" s="163"/>
    </row>
    <row r="95" spans="1:17" ht="15.75" hidden="1" customHeight="1" x14ac:dyDescent="0.2">
      <c r="A95" s="153"/>
      <c r="B95" s="154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</row>
    <row r="96" spans="1:17" s="200" customFormat="1" hidden="1" x14ac:dyDescent="0.2">
      <c r="A96" s="257"/>
      <c r="B96" s="257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</row>
    <row r="97" spans="1:17" s="183" customFormat="1" hidden="1" x14ac:dyDescent="0.2">
      <c r="A97" s="153"/>
      <c r="B97" s="201"/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</row>
    <row r="98" spans="1:17" s="183" customFormat="1" hidden="1" x14ac:dyDescent="0.2">
      <c r="A98" s="196"/>
      <c r="B98" s="196"/>
      <c r="C98" s="152"/>
      <c r="D98" s="186"/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</row>
    <row r="99" spans="1:17" s="200" customFormat="1" ht="12" hidden="1" customHeight="1" x14ac:dyDescent="0.2">
      <c r="A99" s="153"/>
      <c r="B99" s="196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</row>
    <row r="100" spans="1:17" hidden="1" x14ac:dyDescent="0.2">
      <c r="A100" s="265"/>
      <c r="B100" s="265"/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</row>
    <row r="101" spans="1:17" hidden="1" x14ac:dyDescent="0.2">
      <c r="A101" s="255"/>
      <c r="B101" s="255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</row>
    <row r="102" spans="1:17" hidden="1" x14ac:dyDescent="0.2">
      <c r="A102" s="167"/>
      <c r="B102" s="168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</row>
    <row r="103" spans="1:17" hidden="1" x14ac:dyDescent="0.2">
      <c r="A103" s="169"/>
      <c r="B103" s="170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</row>
    <row r="104" spans="1:17" s="12" customFormat="1" hidden="1" x14ac:dyDescent="0.2">
      <c r="A104" s="171"/>
      <c r="B104" s="172"/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</row>
    <row r="105" spans="1:17" hidden="1" x14ac:dyDescent="0.2">
      <c r="A105" s="153"/>
      <c r="B105" s="154"/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</row>
    <row r="106" spans="1:17" hidden="1" x14ac:dyDescent="0.2">
      <c r="A106" s="153"/>
      <c r="B106" s="154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</row>
    <row r="107" spans="1:17" hidden="1" x14ac:dyDescent="0.2">
      <c r="A107" s="169"/>
      <c r="B107" s="170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</row>
    <row r="108" spans="1:17" s="12" customFormat="1" hidden="1" x14ac:dyDescent="0.2">
      <c r="A108" s="150"/>
      <c r="B108" s="151"/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</row>
    <row r="109" spans="1:17" hidden="1" x14ac:dyDescent="0.2">
      <c r="A109" s="153"/>
      <c r="B109" s="154"/>
      <c r="C109" s="152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</row>
    <row r="110" spans="1:17" s="12" customFormat="1" ht="11.25" customHeight="1" x14ac:dyDescent="0.2">
      <c r="A110" s="258" t="s">
        <v>95</v>
      </c>
      <c r="B110" s="258"/>
      <c r="C110" s="158">
        <f>C118+C132+C138+C156+C161+C168+C184</f>
        <v>340000</v>
      </c>
      <c r="D110" s="158">
        <f>D113+D118+D132+D138+D156+D161+D168+D184</f>
        <v>54100</v>
      </c>
      <c r="E110" s="158">
        <f>SUM(E113+E118+E138+E156+E161+E168+E184)</f>
        <v>97700</v>
      </c>
      <c r="F110" s="158">
        <f t="shared" ref="F110" si="43">SUM(F118+F113+F138+F161+F190)</f>
        <v>0</v>
      </c>
      <c r="G110" s="158">
        <f>SUM(G113+G118+G138+G156+G161+G168+G184)</f>
        <v>22460</v>
      </c>
      <c r="H110" s="158">
        <f>SUM(H113+H118+H138+H156+H161+H168+H184)</f>
        <v>113740</v>
      </c>
      <c r="I110" s="158">
        <f t="shared" ref="I110:J110" si="44">I112</f>
        <v>0</v>
      </c>
      <c r="J110" s="158">
        <f t="shared" si="44"/>
        <v>0</v>
      </c>
      <c r="K110" s="158">
        <f>SUM(K113+K118+K138+K156+K161+K168+K184)</f>
        <v>52000</v>
      </c>
      <c r="L110" s="158"/>
      <c r="M110" s="158">
        <f>M113+M118+M132+M138+M156+M161+M168+M184</f>
        <v>339590</v>
      </c>
      <c r="N110" s="158">
        <f>M110/C110*100</f>
        <v>99.879411764705878</v>
      </c>
      <c r="O110" s="158"/>
      <c r="P110" s="158"/>
      <c r="Q110" s="158"/>
    </row>
    <row r="111" spans="1:17" s="210" customFormat="1" ht="12.75" hidden="1" customHeight="1" x14ac:dyDescent="0.2">
      <c r="A111" s="208"/>
      <c r="B111" s="209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</row>
    <row r="112" spans="1:17" s="210" customFormat="1" hidden="1" x14ac:dyDescent="0.2">
      <c r="A112" s="180"/>
      <c r="B112" s="209"/>
      <c r="C112" s="182"/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</row>
    <row r="113" spans="1:17" x14ac:dyDescent="0.2">
      <c r="A113" s="255" t="s">
        <v>81</v>
      </c>
      <c r="B113" s="255"/>
      <c r="C113" s="160"/>
      <c r="D113" s="160">
        <f>D116</f>
        <v>0</v>
      </c>
      <c r="E113" s="160">
        <f t="shared" ref="E113:K113" si="45">E116</f>
        <v>0</v>
      </c>
      <c r="F113" s="160">
        <f t="shared" si="45"/>
        <v>0</v>
      </c>
      <c r="G113" s="160">
        <f t="shared" si="45"/>
        <v>0</v>
      </c>
      <c r="H113" s="160">
        <f t="shared" si="45"/>
        <v>0</v>
      </c>
      <c r="I113" s="160">
        <f t="shared" si="45"/>
        <v>0</v>
      </c>
      <c r="J113" s="160">
        <f t="shared" si="45"/>
        <v>0</v>
      </c>
      <c r="K113" s="160">
        <f t="shared" si="45"/>
        <v>0</v>
      </c>
      <c r="L113" s="160"/>
      <c r="M113" s="160"/>
      <c r="N113" s="160"/>
      <c r="O113" s="160"/>
      <c r="P113" s="160"/>
      <c r="Q113" s="160"/>
    </row>
    <row r="114" spans="1:17" x14ac:dyDescent="0.2">
      <c r="A114" s="167">
        <v>3</v>
      </c>
      <c r="B114" s="168" t="s">
        <v>25</v>
      </c>
      <c r="C114" s="162">
        <f t="shared" ref="C114:C118" si="46">SUM(D114:K114)</f>
        <v>0</v>
      </c>
      <c r="D114" s="162">
        <f t="shared" ref="D114:J114" si="47">D115</f>
        <v>0</v>
      </c>
      <c r="E114" s="162">
        <f t="shared" si="47"/>
        <v>0</v>
      </c>
      <c r="F114" s="162">
        <f t="shared" si="47"/>
        <v>0</v>
      </c>
      <c r="G114" s="162">
        <f t="shared" si="47"/>
        <v>0</v>
      </c>
      <c r="H114" s="162">
        <f t="shared" si="47"/>
        <v>0</v>
      </c>
      <c r="I114" s="162">
        <f t="shared" si="47"/>
        <v>0</v>
      </c>
      <c r="J114" s="162">
        <f t="shared" si="47"/>
        <v>0</v>
      </c>
      <c r="K114" s="162">
        <v>0</v>
      </c>
      <c r="L114" s="162"/>
      <c r="M114" s="162"/>
      <c r="N114" s="162"/>
      <c r="O114" s="162"/>
      <c r="P114" s="162"/>
      <c r="Q114" s="162"/>
    </row>
    <row r="115" spans="1:17" x14ac:dyDescent="0.2">
      <c r="A115" s="169">
        <v>32</v>
      </c>
      <c r="B115" s="170" t="s">
        <v>30</v>
      </c>
      <c r="C115" s="149">
        <f t="shared" si="46"/>
        <v>0</v>
      </c>
      <c r="D115" s="149">
        <f>D116</f>
        <v>0</v>
      </c>
      <c r="E115" s="149">
        <f t="shared" ref="E115:J115" si="48">E116+E118+E121</f>
        <v>0</v>
      </c>
      <c r="F115" s="149"/>
      <c r="G115" s="149">
        <f t="shared" si="48"/>
        <v>0</v>
      </c>
      <c r="H115" s="149"/>
      <c r="I115" s="149">
        <f t="shared" si="48"/>
        <v>0</v>
      </c>
      <c r="J115" s="149">
        <f t="shared" si="48"/>
        <v>0</v>
      </c>
      <c r="K115" s="149">
        <v>0</v>
      </c>
      <c r="L115" s="149"/>
      <c r="M115" s="149"/>
      <c r="N115" s="149"/>
      <c r="O115" s="149"/>
      <c r="P115" s="149"/>
      <c r="Q115" s="149"/>
    </row>
    <row r="116" spans="1:17" ht="12.75" customHeight="1" x14ac:dyDescent="0.2">
      <c r="A116" s="150">
        <v>329</v>
      </c>
      <c r="B116" s="184" t="s">
        <v>34</v>
      </c>
      <c r="C116" s="163">
        <f t="shared" si="46"/>
        <v>0</v>
      </c>
      <c r="D116" s="163">
        <f>D117</f>
        <v>0</v>
      </c>
      <c r="E116" s="163">
        <f t="shared" ref="E116:J116" si="49">SUM(E117:E121)</f>
        <v>0</v>
      </c>
      <c r="F116" s="163"/>
      <c r="G116" s="163">
        <f t="shared" si="49"/>
        <v>0</v>
      </c>
      <c r="H116" s="163"/>
      <c r="I116" s="163">
        <f t="shared" si="49"/>
        <v>0</v>
      </c>
      <c r="J116" s="163">
        <f t="shared" si="49"/>
        <v>0</v>
      </c>
      <c r="K116" s="163">
        <v>0</v>
      </c>
      <c r="L116" s="163"/>
      <c r="M116" s="163"/>
      <c r="N116" s="163"/>
      <c r="O116" s="163"/>
      <c r="P116" s="163"/>
      <c r="Q116" s="163"/>
    </row>
    <row r="117" spans="1:17" ht="0.75" customHeight="1" x14ac:dyDescent="0.2">
      <c r="A117" s="153"/>
      <c r="B117" s="185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</row>
    <row r="118" spans="1:17" x14ac:dyDescent="0.2">
      <c r="A118" s="257" t="s">
        <v>71</v>
      </c>
      <c r="B118" s="257"/>
      <c r="C118" s="174">
        <f t="shared" si="46"/>
        <v>4250</v>
      </c>
      <c r="D118" s="174">
        <f t="shared" ref="D118:J118" si="50">D119</f>
        <v>1250</v>
      </c>
      <c r="E118" s="174">
        <f t="shared" si="50"/>
        <v>0</v>
      </c>
      <c r="F118" s="174">
        <f t="shared" si="50"/>
        <v>0</v>
      </c>
      <c r="G118" s="174">
        <f t="shared" si="50"/>
        <v>0</v>
      </c>
      <c r="H118" s="174">
        <f t="shared" si="50"/>
        <v>3000</v>
      </c>
      <c r="I118" s="174">
        <f t="shared" si="50"/>
        <v>0</v>
      </c>
      <c r="J118" s="174">
        <f t="shared" si="50"/>
        <v>0</v>
      </c>
      <c r="K118" s="174">
        <v>0</v>
      </c>
      <c r="L118" s="174"/>
      <c r="M118" s="174">
        <f>M119</f>
        <v>4180</v>
      </c>
      <c r="N118" s="174">
        <f>N119</f>
        <v>98.352941176470594</v>
      </c>
      <c r="O118" s="174"/>
      <c r="P118" s="174"/>
      <c r="Q118" s="174"/>
    </row>
    <row r="119" spans="1:17" x14ac:dyDescent="0.2">
      <c r="A119" s="167">
        <v>3</v>
      </c>
      <c r="B119" s="168" t="s">
        <v>25</v>
      </c>
      <c r="C119" s="162">
        <f t="shared" ref="C119:C126" si="51">SUM(D119:K119)</f>
        <v>4250</v>
      </c>
      <c r="D119" s="162">
        <f t="shared" ref="D119:J119" si="52">D120</f>
        <v>1250</v>
      </c>
      <c r="E119" s="162">
        <f t="shared" si="52"/>
        <v>0</v>
      </c>
      <c r="F119" s="162">
        <f t="shared" si="52"/>
        <v>0</v>
      </c>
      <c r="G119" s="162">
        <f t="shared" si="52"/>
        <v>0</v>
      </c>
      <c r="H119" s="162">
        <f t="shared" si="52"/>
        <v>3000</v>
      </c>
      <c r="I119" s="162">
        <f t="shared" si="52"/>
        <v>0</v>
      </c>
      <c r="J119" s="162">
        <f t="shared" si="52"/>
        <v>0</v>
      </c>
      <c r="K119" s="162">
        <v>0</v>
      </c>
      <c r="L119" s="162"/>
      <c r="M119" s="162">
        <f>M120</f>
        <v>4180</v>
      </c>
      <c r="N119" s="162">
        <f>N120</f>
        <v>98.352941176470594</v>
      </c>
      <c r="O119" s="162"/>
      <c r="P119" s="162"/>
      <c r="Q119" s="162"/>
    </row>
    <row r="120" spans="1:17" x14ac:dyDescent="0.2">
      <c r="A120" s="169">
        <v>32</v>
      </c>
      <c r="B120" s="170" t="s">
        <v>30</v>
      </c>
      <c r="C120" s="149">
        <f>C121+C123+C126</f>
        <v>4250</v>
      </c>
      <c r="D120" s="149">
        <f>D121+D123+D126</f>
        <v>1250</v>
      </c>
      <c r="E120" s="149">
        <f t="shared" ref="E120:J120" si="53">E121+E123+E126</f>
        <v>0</v>
      </c>
      <c r="F120" s="149">
        <f t="shared" si="53"/>
        <v>0</v>
      </c>
      <c r="G120" s="149">
        <f t="shared" si="53"/>
        <v>0</v>
      </c>
      <c r="H120" s="149">
        <f t="shared" si="53"/>
        <v>3000</v>
      </c>
      <c r="I120" s="149">
        <f t="shared" si="53"/>
        <v>0</v>
      </c>
      <c r="J120" s="149">
        <f t="shared" si="53"/>
        <v>0</v>
      </c>
      <c r="K120" s="149">
        <v>0</v>
      </c>
      <c r="L120" s="149"/>
      <c r="M120" s="149">
        <f>M126</f>
        <v>4180</v>
      </c>
      <c r="N120" s="149">
        <f>M120/C120*100</f>
        <v>98.352941176470594</v>
      </c>
      <c r="O120" s="149"/>
      <c r="P120" s="149"/>
      <c r="Q120" s="149"/>
    </row>
    <row r="121" spans="1:17" x14ac:dyDescent="0.2">
      <c r="A121" s="171">
        <v>322</v>
      </c>
      <c r="B121" s="172" t="s">
        <v>32</v>
      </c>
      <c r="C121" s="163">
        <f t="shared" si="51"/>
        <v>0</v>
      </c>
      <c r="D121" s="163">
        <f>D122</f>
        <v>0</v>
      </c>
      <c r="E121" s="163">
        <f t="shared" ref="E121:J121" si="54">E122</f>
        <v>0</v>
      </c>
      <c r="F121" s="163">
        <f t="shared" si="54"/>
        <v>0</v>
      </c>
      <c r="G121" s="163">
        <f t="shared" si="54"/>
        <v>0</v>
      </c>
      <c r="H121" s="163">
        <f t="shared" si="54"/>
        <v>0</v>
      </c>
      <c r="I121" s="163">
        <f t="shared" si="54"/>
        <v>0</v>
      </c>
      <c r="J121" s="163">
        <f t="shared" si="54"/>
        <v>0</v>
      </c>
      <c r="K121" s="163">
        <v>0</v>
      </c>
      <c r="L121" s="163"/>
      <c r="M121" s="163"/>
      <c r="N121" s="163"/>
      <c r="O121" s="163"/>
      <c r="P121" s="163"/>
      <c r="Q121" s="163"/>
    </row>
    <row r="122" spans="1:17" hidden="1" x14ac:dyDescent="0.2">
      <c r="A122" s="153"/>
      <c r="B122" s="154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</row>
    <row r="123" spans="1:17" x14ac:dyDescent="0.2">
      <c r="A123" s="171">
        <v>323</v>
      </c>
      <c r="B123" s="172" t="s">
        <v>33</v>
      </c>
      <c r="C123" s="163">
        <f t="shared" si="51"/>
        <v>0</v>
      </c>
      <c r="D123" s="163">
        <f>SUM(D124:D125)</f>
        <v>0</v>
      </c>
      <c r="E123" s="163">
        <f t="shared" ref="E123:J123" si="55">SUM(E124:E125)</f>
        <v>0</v>
      </c>
      <c r="F123" s="163">
        <f t="shared" si="55"/>
        <v>0</v>
      </c>
      <c r="G123" s="163">
        <f t="shared" si="55"/>
        <v>0</v>
      </c>
      <c r="H123" s="163">
        <f t="shared" si="55"/>
        <v>0</v>
      </c>
      <c r="I123" s="163">
        <f t="shared" si="55"/>
        <v>0</v>
      </c>
      <c r="J123" s="163">
        <f t="shared" si="55"/>
        <v>0</v>
      </c>
      <c r="K123" s="163">
        <v>0</v>
      </c>
      <c r="L123" s="163"/>
      <c r="M123" s="163"/>
      <c r="N123" s="163"/>
      <c r="O123" s="163"/>
      <c r="P123" s="163"/>
      <c r="Q123" s="163"/>
    </row>
    <row r="124" spans="1:17" hidden="1" x14ac:dyDescent="0.2">
      <c r="A124" s="153"/>
      <c r="B124" s="154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</row>
    <row r="125" spans="1:17" hidden="1" x14ac:dyDescent="0.2">
      <c r="A125" s="153"/>
      <c r="B125" s="154"/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</row>
    <row r="126" spans="1:17" x14ac:dyDescent="0.2">
      <c r="A126" s="150">
        <v>329</v>
      </c>
      <c r="B126" s="184" t="s">
        <v>34</v>
      </c>
      <c r="C126" s="163">
        <f t="shared" si="51"/>
        <v>4250</v>
      </c>
      <c r="D126" s="163">
        <v>1250</v>
      </c>
      <c r="E126" s="163">
        <f t="shared" ref="E126:J126" si="56">E127</f>
        <v>0</v>
      </c>
      <c r="F126" s="163">
        <f t="shared" si="56"/>
        <v>0</v>
      </c>
      <c r="G126" s="163">
        <f t="shared" si="56"/>
        <v>0</v>
      </c>
      <c r="H126" s="163">
        <v>3000</v>
      </c>
      <c r="I126" s="163">
        <f t="shared" si="56"/>
        <v>0</v>
      </c>
      <c r="J126" s="163">
        <f t="shared" si="56"/>
        <v>0</v>
      </c>
      <c r="K126" s="163">
        <v>0</v>
      </c>
      <c r="L126" s="163"/>
      <c r="M126" s="163">
        <v>4180</v>
      </c>
      <c r="N126" s="163">
        <f>M126/C126*100</f>
        <v>98.352941176470594</v>
      </c>
      <c r="O126" s="163"/>
      <c r="P126" s="163"/>
      <c r="Q126" s="163"/>
    </row>
    <row r="127" spans="1:17" ht="14.25" hidden="1" customHeight="1" x14ac:dyDescent="0.2">
      <c r="A127" s="153"/>
      <c r="B127" s="154"/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</row>
    <row r="128" spans="1:17" s="183" customFormat="1" ht="11.25" hidden="1" customHeight="1" x14ac:dyDescent="0.2">
      <c r="A128" s="261"/>
      <c r="B128" s="261"/>
      <c r="C128" s="195"/>
      <c r="D128" s="195"/>
      <c r="E128" s="182"/>
      <c r="F128" s="182"/>
      <c r="G128" s="182"/>
      <c r="H128" s="182"/>
      <c r="I128" s="182"/>
      <c r="J128" s="182"/>
      <c r="K128" s="182"/>
      <c r="L128" s="182"/>
      <c r="M128" s="182"/>
      <c r="N128" s="182"/>
      <c r="O128" s="182"/>
      <c r="P128" s="182"/>
      <c r="Q128" s="182"/>
    </row>
    <row r="129" spans="1:17" s="183" customFormat="1" hidden="1" x14ac:dyDescent="0.2">
      <c r="A129" s="198"/>
      <c r="B129" s="194"/>
      <c r="C129" s="195"/>
      <c r="D129" s="195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  <c r="O129" s="182"/>
      <c r="P129" s="182"/>
      <c r="Q129" s="182"/>
    </row>
    <row r="130" spans="1:17" s="183" customFormat="1" hidden="1" x14ac:dyDescent="0.2">
      <c r="A130" s="196"/>
      <c r="B130" s="196"/>
      <c r="C130" s="197"/>
      <c r="D130" s="197"/>
      <c r="E130" s="182"/>
      <c r="F130" s="182"/>
      <c r="G130" s="182"/>
      <c r="H130" s="182"/>
      <c r="I130" s="182"/>
      <c r="J130" s="182"/>
      <c r="K130" s="182"/>
      <c r="L130" s="182"/>
      <c r="M130" s="182"/>
      <c r="N130" s="182"/>
      <c r="O130" s="182"/>
      <c r="P130" s="182"/>
      <c r="Q130" s="182"/>
    </row>
    <row r="131" spans="1:17" s="183" customFormat="1" hidden="1" x14ac:dyDescent="0.2">
      <c r="A131" s="198"/>
      <c r="B131" s="196"/>
      <c r="C131" s="197"/>
      <c r="D131" s="197"/>
      <c r="E131" s="186"/>
      <c r="F131" s="186"/>
      <c r="G131" s="186"/>
      <c r="H131" s="186"/>
      <c r="I131" s="186"/>
      <c r="J131" s="186"/>
      <c r="K131" s="186"/>
      <c r="L131" s="186"/>
      <c r="M131" s="186"/>
      <c r="N131" s="186"/>
      <c r="O131" s="186"/>
      <c r="P131" s="186"/>
      <c r="Q131" s="186"/>
    </row>
    <row r="132" spans="1:17" s="183" customFormat="1" x14ac:dyDescent="0.2">
      <c r="A132" s="257" t="s">
        <v>101</v>
      </c>
      <c r="B132" s="257"/>
      <c r="C132" s="174">
        <f>D132</f>
        <v>20500</v>
      </c>
      <c r="D132" s="174">
        <f t="shared" ref="D132:J133" si="57">D133</f>
        <v>20500</v>
      </c>
      <c r="E132" s="174">
        <f t="shared" si="57"/>
        <v>0</v>
      </c>
      <c r="F132" s="174">
        <f t="shared" si="57"/>
        <v>0</v>
      </c>
      <c r="G132" s="174">
        <f t="shared" si="57"/>
        <v>0</v>
      </c>
      <c r="H132" s="174">
        <f t="shared" si="57"/>
        <v>0</v>
      </c>
      <c r="I132" s="174">
        <f t="shared" si="57"/>
        <v>0</v>
      </c>
      <c r="J132" s="174">
        <f t="shared" si="57"/>
        <v>0</v>
      </c>
      <c r="K132" s="174">
        <v>0</v>
      </c>
      <c r="L132" s="174"/>
      <c r="M132" s="174">
        <f t="shared" ref="M132:N135" si="58">M133</f>
        <v>20316</v>
      </c>
      <c r="N132" s="174">
        <f t="shared" si="58"/>
        <v>99.102439024390236</v>
      </c>
      <c r="O132" s="174"/>
      <c r="P132" s="174"/>
      <c r="Q132" s="174"/>
    </row>
    <row r="133" spans="1:17" s="183" customFormat="1" x14ac:dyDescent="0.2">
      <c r="A133" s="167">
        <v>3</v>
      </c>
      <c r="B133" s="168" t="s">
        <v>25</v>
      </c>
      <c r="C133" s="162">
        <f>D133</f>
        <v>20500</v>
      </c>
      <c r="D133" s="162">
        <f t="shared" si="57"/>
        <v>20500</v>
      </c>
      <c r="E133" s="162">
        <f t="shared" si="57"/>
        <v>0</v>
      </c>
      <c r="F133" s="162">
        <f t="shared" si="57"/>
        <v>0</v>
      </c>
      <c r="G133" s="162">
        <f t="shared" si="57"/>
        <v>0</v>
      </c>
      <c r="H133" s="162">
        <f t="shared" si="57"/>
        <v>0</v>
      </c>
      <c r="I133" s="162">
        <f t="shared" si="57"/>
        <v>0</v>
      </c>
      <c r="J133" s="162">
        <f t="shared" si="57"/>
        <v>0</v>
      </c>
      <c r="K133" s="162">
        <v>0</v>
      </c>
      <c r="L133" s="162"/>
      <c r="M133" s="162">
        <f t="shared" si="58"/>
        <v>20316</v>
      </c>
      <c r="N133" s="162">
        <f t="shared" si="58"/>
        <v>99.102439024390236</v>
      </c>
      <c r="O133" s="162"/>
      <c r="P133" s="162"/>
      <c r="Q133" s="162"/>
    </row>
    <row r="134" spans="1:17" s="183" customFormat="1" x14ac:dyDescent="0.2">
      <c r="A134" s="169">
        <v>37</v>
      </c>
      <c r="B134" s="170" t="s">
        <v>102</v>
      </c>
      <c r="C134" s="149">
        <f>D136</f>
        <v>20500</v>
      </c>
      <c r="D134" s="149">
        <f>D135+D137+D140</f>
        <v>20500</v>
      </c>
      <c r="E134" s="149">
        <f t="shared" ref="E134:J134" si="59">E135+E137+E140</f>
        <v>0</v>
      </c>
      <c r="F134" s="149">
        <f t="shared" si="59"/>
        <v>0</v>
      </c>
      <c r="G134" s="149"/>
      <c r="H134" s="149"/>
      <c r="I134" s="149">
        <f t="shared" si="59"/>
        <v>0</v>
      </c>
      <c r="J134" s="149">
        <f t="shared" si="59"/>
        <v>0</v>
      </c>
      <c r="K134" s="149">
        <v>0</v>
      </c>
      <c r="L134" s="149"/>
      <c r="M134" s="149">
        <f t="shared" si="58"/>
        <v>20316</v>
      </c>
      <c r="N134" s="149">
        <f t="shared" si="58"/>
        <v>99.102439024390236</v>
      </c>
      <c r="O134" s="149"/>
      <c r="P134" s="149"/>
      <c r="Q134" s="149"/>
    </row>
    <row r="135" spans="1:17" s="183" customFormat="1" x14ac:dyDescent="0.2">
      <c r="A135" s="171">
        <v>372</v>
      </c>
      <c r="B135" s="170" t="s">
        <v>102</v>
      </c>
      <c r="C135" s="163">
        <f t="shared" ref="C135:C136" si="60">SUM(D135:K135)</f>
        <v>20500</v>
      </c>
      <c r="D135" s="163">
        <f>D136</f>
        <v>20500</v>
      </c>
      <c r="E135" s="163">
        <f t="shared" ref="E135:J135" si="61">E136</f>
        <v>0</v>
      </c>
      <c r="F135" s="163">
        <f t="shared" si="61"/>
        <v>0</v>
      </c>
      <c r="G135" s="163">
        <f t="shared" si="61"/>
        <v>0</v>
      </c>
      <c r="H135" s="163">
        <f t="shared" si="61"/>
        <v>0</v>
      </c>
      <c r="I135" s="163">
        <f t="shared" si="61"/>
        <v>0</v>
      </c>
      <c r="J135" s="163">
        <f t="shared" si="61"/>
        <v>0</v>
      </c>
      <c r="K135" s="163">
        <v>0</v>
      </c>
      <c r="L135" s="163"/>
      <c r="M135" s="163">
        <f t="shared" si="58"/>
        <v>20316</v>
      </c>
      <c r="N135" s="163">
        <f t="shared" si="58"/>
        <v>99.102439024390236</v>
      </c>
      <c r="O135" s="163">
        <v>0</v>
      </c>
      <c r="P135" s="163"/>
      <c r="Q135" s="163"/>
    </row>
    <row r="136" spans="1:17" s="183" customFormat="1" ht="12" customHeight="1" x14ac:dyDescent="0.2">
      <c r="A136" s="153">
        <v>3722</v>
      </c>
      <c r="B136" s="220" t="s">
        <v>102</v>
      </c>
      <c r="C136" s="152">
        <f t="shared" si="60"/>
        <v>20500</v>
      </c>
      <c r="D136" s="152">
        <v>20500</v>
      </c>
      <c r="E136" s="152"/>
      <c r="F136" s="152"/>
      <c r="G136" s="152"/>
      <c r="H136" s="152"/>
      <c r="I136" s="152"/>
      <c r="J136" s="152"/>
      <c r="K136" s="152"/>
      <c r="L136" s="152"/>
      <c r="M136" s="152">
        <v>20316</v>
      </c>
      <c r="N136" s="152">
        <f>M136/D136*100</f>
        <v>99.102439024390236</v>
      </c>
      <c r="O136" s="152"/>
      <c r="P136" s="152"/>
      <c r="Q136" s="152"/>
    </row>
    <row r="137" spans="1:17" s="183" customFormat="1" hidden="1" x14ac:dyDescent="0.2">
      <c r="A137" s="218"/>
      <c r="B137" s="219"/>
      <c r="C137" s="197"/>
      <c r="D137" s="197"/>
      <c r="E137" s="186"/>
      <c r="F137" s="186"/>
      <c r="G137" s="186"/>
      <c r="H137" s="186"/>
      <c r="I137" s="186"/>
      <c r="J137" s="186"/>
      <c r="K137" s="186"/>
      <c r="L137" s="186"/>
      <c r="M137" s="186"/>
      <c r="N137" s="186"/>
      <c r="O137" s="186"/>
      <c r="P137" s="186"/>
      <c r="Q137" s="186"/>
    </row>
    <row r="138" spans="1:17" ht="26.25" customHeight="1" x14ac:dyDescent="0.2">
      <c r="A138" s="253" t="s">
        <v>76</v>
      </c>
      <c r="B138" s="254"/>
      <c r="C138" s="174">
        <f>C139</f>
        <v>132200</v>
      </c>
      <c r="D138" s="174">
        <f t="shared" ref="D138:J138" si="62">D139</f>
        <v>0</v>
      </c>
      <c r="E138" s="174">
        <f t="shared" si="62"/>
        <v>0</v>
      </c>
      <c r="F138" s="174">
        <f t="shared" si="62"/>
        <v>0</v>
      </c>
      <c r="G138" s="174">
        <f t="shared" si="62"/>
        <v>21460</v>
      </c>
      <c r="H138" s="174">
        <f t="shared" si="62"/>
        <v>110740</v>
      </c>
      <c r="I138" s="174">
        <f>I139</f>
        <v>0</v>
      </c>
      <c r="J138" s="174">
        <f t="shared" si="62"/>
        <v>0</v>
      </c>
      <c r="K138" s="174">
        <v>0</v>
      </c>
      <c r="L138" s="174"/>
      <c r="M138" s="174">
        <f>M139</f>
        <v>132171</v>
      </c>
      <c r="N138" s="174">
        <f>M138/C138*100</f>
        <v>99.978063540090773</v>
      </c>
      <c r="O138" s="174"/>
      <c r="P138" s="174"/>
      <c r="Q138" s="174"/>
    </row>
    <row r="139" spans="1:17" ht="12.75" customHeight="1" x14ac:dyDescent="0.2">
      <c r="A139" s="167">
        <v>3</v>
      </c>
      <c r="B139" s="168" t="s">
        <v>25</v>
      </c>
      <c r="C139" s="162">
        <f>C140+C148</f>
        <v>132200</v>
      </c>
      <c r="D139" s="162">
        <f t="shared" ref="D139:J139" si="63">D140+D148</f>
        <v>0</v>
      </c>
      <c r="E139" s="162">
        <f t="shared" si="63"/>
        <v>0</v>
      </c>
      <c r="F139" s="162">
        <f t="shared" si="63"/>
        <v>0</v>
      </c>
      <c r="G139" s="162">
        <f t="shared" si="63"/>
        <v>21460</v>
      </c>
      <c r="H139" s="162">
        <f t="shared" si="63"/>
        <v>110740</v>
      </c>
      <c r="I139" s="162">
        <f t="shared" si="63"/>
        <v>0</v>
      </c>
      <c r="J139" s="162">
        <f t="shared" si="63"/>
        <v>0</v>
      </c>
      <c r="K139" s="162">
        <v>0</v>
      </c>
      <c r="L139" s="149"/>
      <c r="M139" s="149">
        <f>M140+M148</f>
        <v>132171</v>
      </c>
      <c r="N139" s="162">
        <f>M139/C139*100</f>
        <v>99.978063540090773</v>
      </c>
      <c r="O139" s="162"/>
      <c r="P139" s="149"/>
      <c r="Q139" s="162"/>
    </row>
    <row r="140" spans="1:17" ht="12.75" customHeight="1" x14ac:dyDescent="0.2">
      <c r="A140" s="147">
        <v>31</v>
      </c>
      <c r="B140" s="148" t="s">
        <v>26</v>
      </c>
      <c r="C140" s="149">
        <f>C141+C143+C145</f>
        <v>128170</v>
      </c>
      <c r="D140" s="149">
        <f t="shared" ref="D140:I140" si="64">D141+D145</f>
        <v>0</v>
      </c>
      <c r="E140" s="149">
        <f t="shared" si="64"/>
        <v>0</v>
      </c>
      <c r="F140" s="149">
        <f t="shared" si="64"/>
        <v>0</v>
      </c>
      <c r="G140" s="149">
        <f>G141+G143+G145</f>
        <v>21460</v>
      </c>
      <c r="H140" s="149">
        <f>H141+H143+H145</f>
        <v>106710</v>
      </c>
      <c r="I140" s="149">
        <f t="shared" si="64"/>
        <v>0</v>
      </c>
      <c r="J140" s="149">
        <f>J141+J145</f>
        <v>0</v>
      </c>
      <c r="K140" s="149">
        <v>0</v>
      </c>
      <c r="L140" s="149"/>
      <c r="M140" s="149">
        <f>M141+M143+M145</f>
        <v>128141</v>
      </c>
      <c r="N140" s="149">
        <f>M140/C140*100</f>
        <v>99.977373800421319</v>
      </c>
      <c r="O140" s="149"/>
      <c r="P140" s="149"/>
      <c r="Q140" s="149"/>
    </row>
    <row r="141" spans="1:17" ht="12.75" customHeight="1" x14ac:dyDescent="0.2">
      <c r="A141" s="150">
        <v>311</v>
      </c>
      <c r="B141" s="151" t="s">
        <v>27</v>
      </c>
      <c r="C141" s="163">
        <f>C142</f>
        <v>107660</v>
      </c>
      <c r="D141" s="163">
        <f t="shared" ref="D141:J141" si="65">D142</f>
        <v>0</v>
      </c>
      <c r="E141" s="163">
        <f t="shared" si="65"/>
        <v>0</v>
      </c>
      <c r="F141" s="163">
        <f t="shared" si="65"/>
        <v>0</v>
      </c>
      <c r="G141" s="163">
        <f t="shared" si="65"/>
        <v>16060</v>
      </c>
      <c r="H141" s="163">
        <f t="shared" si="65"/>
        <v>91600</v>
      </c>
      <c r="I141" s="163">
        <f t="shared" si="65"/>
        <v>0</v>
      </c>
      <c r="J141" s="163">
        <f t="shared" si="65"/>
        <v>0</v>
      </c>
      <c r="K141" s="163">
        <v>0</v>
      </c>
      <c r="L141" s="163"/>
      <c r="M141" s="163">
        <f>M142</f>
        <v>107631</v>
      </c>
      <c r="N141" s="163">
        <f>M141/C141*100</f>
        <v>99.973063347575703</v>
      </c>
      <c r="O141" s="163"/>
      <c r="P141" s="163"/>
      <c r="Q141" s="163"/>
    </row>
    <row r="142" spans="1:17" ht="12.75" customHeight="1" x14ac:dyDescent="0.2">
      <c r="A142" s="153">
        <v>3111</v>
      </c>
      <c r="B142" s="154" t="s">
        <v>44</v>
      </c>
      <c r="C142" s="152">
        <f t="shared" ref="C142" si="66">SUM(D142:K142)</f>
        <v>107660</v>
      </c>
      <c r="D142" s="152"/>
      <c r="E142" s="152"/>
      <c r="F142" s="152"/>
      <c r="G142" s="152">
        <v>16060</v>
      </c>
      <c r="H142" s="152">
        <v>91600</v>
      </c>
      <c r="I142" s="152"/>
      <c r="J142" s="152"/>
      <c r="K142" s="152"/>
      <c r="L142" s="152"/>
      <c r="M142" s="152">
        <v>107631</v>
      </c>
      <c r="N142" s="152">
        <f>M142/C142*100</f>
        <v>99.973063347575703</v>
      </c>
      <c r="O142" s="152"/>
      <c r="P142" s="152"/>
      <c r="Q142" s="152"/>
    </row>
    <row r="143" spans="1:17" ht="12.75" customHeight="1" x14ac:dyDescent="0.2">
      <c r="A143" s="150">
        <v>312</v>
      </c>
      <c r="B143" s="151" t="s">
        <v>28</v>
      </c>
      <c r="C143" s="163">
        <f>C144</f>
        <v>2750</v>
      </c>
      <c r="D143" s="152"/>
      <c r="E143" s="152"/>
      <c r="F143" s="152"/>
      <c r="G143" s="163">
        <f>G144</f>
        <v>2750</v>
      </c>
      <c r="H143" s="163">
        <f>H144</f>
        <v>0</v>
      </c>
      <c r="I143" s="152"/>
      <c r="J143" s="152"/>
      <c r="K143" s="152"/>
      <c r="L143" s="163"/>
      <c r="M143" s="163">
        <f>M144</f>
        <v>2750</v>
      </c>
      <c r="N143" s="163">
        <f>N144</f>
        <v>100</v>
      </c>
      <c r="O143" s="152"/>
      <c r="P143" s="163"/>
      <c r="Q143" s="163"/>
    </row>
    <row r="144" spans="1:17" ht="12.75" customHeight="1" x14ac:dyDescent="0.2">
      <c r="A144" s="153">
        <v>3121</v>
      </c>
      <c r="B144" s="154" t="s">
        <v>28</v>
      </c>
      <c r="C144" s="152">
        <f>SUM(D144:K144)</f>
        <v>2750</v>
      </c>
      <c r="D144" s="152">
        <v>0</v>
      </c>
      <c r="E144" s="152"/>
      <c r="F144" s="152"/>
      <c r="G144" s="152">
        <v>2750</v>
      </c>
      <c r="H144" s="152">
        <v>0</v>
      </c>
      <c r="I144" s="152"/>
      <c r="J144" s="152"/>
      <c r="K144" s="152"/>
      <c r="L144" s="152"/>
      <c r="M144" s="152">
        <v>2750</v>
      </c>
      <c r="N144" s="152">
        <f>M144/G144*100</f>
        <v>100</v>
      </c>
      <c r="O144" s="152"/>
      <c r="P144" s="152"/>
      <c r="Q144" s="152"/>
    </row>
    <row r="145" spans="1:17" ht="12.75" customHeight="1" x14ac:dyDescent="0.2">
      <c r="A145" s="150">
        <v>313</v>
      </c>
      <c r="B145" s="151" t="s">
        <v>29</v>
      </c>
      <c r="C145" s="163">
        <f>SUM(C146:C147)</f>
        <v>17760</v>
      </c>
      <c r="D145" s="163">
        <f t="shared" ref="D145:I145" si="67">SUM(D146:D147)</f>
        <v>0</v>
      </c>
      <c r="E145" s="163">
        <f t="shared" si="67"/>
        <v>0</v>
      </c>
      <c r="F145" s="163">
        <f t="shared" si="67"/>
        <v>0</v>
      </c>
      <c r="G145" s="163">
        <f t="shared" si="67"/>
        <v>2650</v>
      </c>
      <c r="H145" s="163">
        <f t="shared" si="67"/>
        <v>15110</v>
      </c>
      <c r="I145" s="163">
        <f t="shared" si="67"/>
        <v>0</v>
      </c>
      <c r="J145" s="163">
        <f>SUM(J146:J147)</f>
        <v>0</v>
      </c>
      <c r="K145" s="163">
        <v>0</v>
      </c>
      <c r="L145" s="163"/>
      <c r="M145" s="163">
        <f>M146</f>
        <v>17760</v>
      </c>
      <c r="N145" s="163">
        <f>N146</f>
        <v>100</v>
      </c>
      <c r="O145" s="163"/>
      <c r="P145" s="163"/>
      <c r="Q145" s="163"/>
    </row>
    <row r="146" spans="1:17" ht="12.75" customHeight="1" x14ac:dyDescent="0.2">
      <c r="A146" s="153">
        <v>3132</v>
      </c>
      <c r="B146" s="154" t="s">
        <v>45</v>
      </c>
      <c r="C146" s="152">
        <f t="shared" ref="C146" si="68">SUM(D146:K146)</f>
        <v>17760</v>
      </c>
      <c r="D146" s="152"/>
      <c r="E146" s="152"/>
      <c r="F146" s="152"/>
      <c r="G146" s="152">
        <v>2650</v>
      </c>
      <c r="H146" s="152">
        <v>15110</v>
      </c>
      <c r="I146" s="152"/>
      <c r="J146" s="152"/>
      <c r="K146" s="152"/>
      <c r="L146" s="152"/>
      <c r="M146" s="152">
        <v>17760</v>
      </c>
      <c r="N146" s="152">
        <f>M146/C146*100</f>
        <v>100</v>
      </c>
      <c r="O146" s="152"/>
      <c r="P146" s="152"/>
      <c r="Q146" s="152"/>
    </row>
    <row r="147" spans="1:17" ht="12.75" customHeight="1" x14ac:dyDescent="0.2">
      <c r="A147" s="153">
        <v>3133</v>
      </c>
      <c r="B147" s="154" t="s">
        <v>46</v>
      </c>
      <c r="C147" s="152">
        <f t="shared" ref="C147" si="69">SUM(D147:K147)</f>
        <v>0</v>
      </c>
      <c r="D147" s="152"/>
      <c r="E147" s="152"/>
      <c r="F147" s="152"/>
      <c r="G147" s="152"/>
      <c r="H147" s="152">
        <v>0</v>
      </c>
      <c r="I147" s="152"/>
      <c r="J147" s="152"/>
      <c r="K147" s="152"/>
      <c r="L147" s="152"/>
      <c r="M147" s="152"/>
      <c r="N147" s="152"/>
      <c r="O147" s="152"/>
      <c r="P147" s="152"/>
      <c r="Q147" s="152"/>
    </row>
    <row r="148" spans="1:17" ht="12.75" customHeight="1" x14ac:dyDescent="0.2">
      <c r="A148" s="147">
        <v>32</v>
      </c>
      <c r="B148" s="148" t="s">
        <v>30</v>
      </c>
      <c r="C148" s="149">
        <f>C149</f>
        <v>4030</v>
      </c>
      <c r="D148" s="149">
        <f t="shared" ref="D148:J148" si="70">D149</f>
        <v>0</v>
      </c>
      <c r="E148" s="149">
        <f t="shared" si="70"/>
        <v>0</v>
      </c>
      <c r="F148" s="149">
        <f t="shared" si="70"/>
        <v>0</v>
      </c>
      <c r="G148" s="149">
        <f t="shared" si="70"/>
        <v>0</v>
      </c>
      <c r="H148" s="149">
        <f t="shared" si="70"/>
        <v>4030</v>
      </c>
      <c r="I148" s="149">
        <f t="shared" si="70"/>
        <v>0</v>
      </c>
      <c r="J148" s="149">
        <f t="shared" si="70"/>
        <v>0</v>
      </c>
      <c r="K148" s="149">
        <v>0</v>
      </c>
      <c r="L148" s="149"/>
      <c r="M148" s="149">
        <f>M149</f>
        <v>4030</v>
      </c>
      <c r="N148" s="149">
        <f>N149</f>
        <v>100</v>
      </c>
      <c r="O148" s="149"/>
      <c r="P148" s="149"/>
      <c r="Q148" s="149"/>
    </row>
    <row r="149" spans="1:17" ht="12.75" customHeight="1" x14ac:dyDescent="0.2">
      <c r="A149" s="150">
        <v>321</v>
      </c>
      <c r="B149" s="151" t="s">
        <v>31</v>
      </c>
      <c r="C149" s="152">
        <f t="shared" ref="C149" si="71">SUM(D149:K149)</f>
        <v>4030</v>
      </c>
      <c r="D149" s="163">
        <f t="shared" ref="D149:J149" si="72">D150</f>
        <v>0</v>
      </c>
      <c r="E149" s="163">
        <f t="shared" si="72"/>
        <v>0</v>
      </c>
      <c r="F149" s="163">
        <f t="shared" si="72"/>
        <v>0</v>
      </c>
      <c r="G149" s="163">
        <f t="shared" si="72"/>
        <v>0</v>
      </c>
      <c r="H149" s="163">
        <f t="shared" si="72"/>
        <v>4030</v>
      </c>
      <c r="I149" s="163">
        <f t="shared" si="72"/>
        <v>0</v>
      </c>
      <c r="J149" s="163">
        <f t="shared" si="72"/>
        <v>0</v>
      </c>
      <c r="K149" s="163">
        <v>0</v>
      </c>
      <c r="L149" s="163"/>
      <c r="M149" s="163">
        <f>M150</f>
        <v>4030</v>
      </c>
      <c r="N149" s="163">
        <f>N150</f>
        <v>100</v>
      </c>
      <c r="O149" s="163"/>
      <c r="P149" s="163"/>
      <c r="Q149" s="163"/>
    </row>
    <row r="150" spans="1:17" ht="14.25" customHeight="1" x14ac:dyDescent="0.2">
      <c r="A150" s="153">
        <v>3212</v>
      </c>
      <c r="B150" s="154" t="s">
        <v>48</v>
      </c>
      <c r="C150" s="152">
        <f t="shared" ref="C150" si="73">SUM(D150:K150)</f>
        <v>4030</v>
      </c>
      <c r="D150" s="152"/>
      <c r="E150" s="152"/>
      <c r="F150" s="152"/>
      <c r="G150" s="152">
        <v>0</v>
      </c>
      <c r="H150" s="152">
        <v>4030</v>
      </c>
      <c r="I150" s="152"/>
      <c r="J150" s="152"/>
      <c r="K150" s="152"/>
      <c r="L150" s="152"/>
      <c r="M150" s="152">
        <v>4030</v>
      </c>
      <c r="N150" s="152">
        <f>M150/H150*100</f>
        <v>100</v>
      </c>
      <c r="O150" s="152"/>
      <c r="P150" s="152"/>
      <c r="Q150" s="152"/>
    </row>
    <row r="151" spans="1:17" ht="26.25" hidden="1" customHeight="1" x14ac:dyDescent="0.2">
      <c r="A151" s="253"/>
      <c r="B151" s="254"/>
      <c r="C151" s="174"/>
      <c r="D151" s="174"/>
      <c r="E151" s="174"/>
      <c r="F151" s="174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</row>
    <row r="152" spans="1:17" ht="12.75" hidden="1" customHeight="1" x14ac:dyDescent="0.2">
      <c r="A152" s="167"/>
      <c r="B152" s="168"/>
      <c r="C152" s="162"/>
      <c r="D152" s="162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</row>
    <row r="153" spans="1:17" ht="12.75" hidden="1" customHeight="1" x14ac:dyDescent="0.2">
      <c r="A153" s="147"/>
      <c r="B153" s="170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</row>
    <row r="154" spans="1:17" s="183" customFormat="1" ht="12.75" hidden="1" customHeight="1" x14ac:dyDescent="0.2">
      <c r="A154" s="180"/>
      <c r="B154" s="181"/>
      <c r="C154" s="182"/>
      <c r="D154" s="182"/>
      <c r="E154" s="182"/>
      <c r="F154" s="182"/>
      <c r="G154" s="182"/>
      <c r="H154" s="182"/>
      <c r="I154" s="182"/>
      <c r="J154" s="182"/>
      <c r="K154" s="182"/>
      <c r="L154" s="182"/>
      <c r="M154" s="182"/>
      <c r="N154" s="182"/>
      <c r="O154" s="182"/>
      <c r="P154" s="182"/>
      <c r="Q154" s="182"/>
    </row>
    <row r="155" spans="1:17" ht="12.75" hidden="1" customHeight="1" x14ac:dyDescent="0.2">
      <c r="A155" s="153"/>
      <c r="B155" s="179"/>
      <c r="C155" s="186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</row>
    <row r="156" spans="1:17" s="211" customFormat="1" ht="17.25" customHeight="1" x14ac:dyDescent="0.2">
      <c r="A156" s="269" t="s">
        <v>98</v>
      </c>
      <c r="B156" s="270"/>
      <c r="C156" s="174">
        <f>C157</f>
        <v>1000</v>
      </c>
      <c r="D156" s="174">
        <f t="shared" ref="D156" si="74">D157</f>
        <v>0</v>
      </c>
      <c r="E156" s="203"/>
      <c r="F156" s="203"/>
      <c r="G156" s="174">
        <f t="shared" ref="G156" si="75">G157</f>
        <v>1000</v>
      </c>
      <c r="H156" s="203"/>
      <c r="I156" s="203"/>
      <c r="J156" s="203"/>
      <c r="K156" s="203"/>
      <c r="L156" s="203"/>
      <c r="M156" s="203">
        <f t="shared" ref="M156:N159" si="76">M157</f>
        <v>1007</v>
      </c>
      <c r="N156" s="203">
        <f t="shared" si="76"/>
        <v>100.69999999999999</v>
      </c>
      <c r="O156" s="203"/>
      <c r="P156" s="203"/>
      <c r="Q156" s="203"/>
    </row>
    <row r="157" spans="1:17" s="211" customFormat="1" ht="17.25" customHeight="1" x14ac:dyDescent="0.2">
      <c r="A157" s="161">
        <v>3</v>
      </c>
      <c r="B157" s="217" t="s">
        <v>63</v>
      </c>
      <c r="C157" s="162">
        <f>C158</f>
        <v>1000</v>
      </c>
      <c r="D157" s="162">
        <f>D158</f>
        <v>0</v>
      </c>
      <c r="E157" s="213"/>
      <c r="F157" s="213"/>
      <c r="G157" s="162">
        <f t="shared" ref="G157" si="77">G158+G166</f>
        <v>1000</v>
      </c>
      <c r="H157" s="213"/>
      <c r="I157" s="213"/>
      <c r="J157" s="213"/>
      <c r="K157" s="213"/>
      <c r="L157" s="213"/>
      <c r="M157" s="213">
        <f t="shared" si="76"/>
        <v>1007</v>
      </c>
      <c r="N157" s="213">
        <f t="shared" si="76"/>
        <v>100.69999999999999</v>
      </c>
      <c r="O157" s="213"/>
      <c r="P157" s="213"/>
      <c r="Q157" s="213"/>
    </row>
    <row r="158" spans="1:17" s="211" customFormat="1" ht="17.25" customHeight="1" x14ac:dyDescent="0.2">
      <c r="A158" s="148">
        <v>32</v>
      </c>
      <c r="B158" s="170" t="s">
        <v>30</v>
      </c>
      <c r="C158" s="149">
        <f t="shared" ref="C158" si="78">C159</f>
        <v>1000</v>
      </c>
      <c r="D158" s="149">
        <f t="shared" ref="D158" si="79">D159</f>
        <v>0</v>
      </c>
      <c r="E158" s="207"/>
      <c r="F158" s="207"/>
      <c r="G158" s="149">
        <f t="shared" ref="G158" si="80">G159</f>
        <v>1000</v>
      </c>
      <c r="H158" s="207"/>
      <c r="I158" s="207"/>
      <c r="J158" s="207"/>
      <c r="K158" s="207"/>
      <c r="L158" s="207"/>
      <c r="M158" s="207">
        <f t="shared" si="76"/>
        <v>1007</v>
      </c>
      <c r="N158" s="207">
        <f t="shared" si="76"/>
        <v>100.69999999999999</v>
      </c>
      <c r="O158" s="207"/>
      <c r="P158" s="207"/>
      <c r="Q158" s="207"/>
    </row>
    <row r="159" spans="1:17" s="211" customFormat="1" ht="17.25" customHeight="1" x14ac:dyDescent="0.2">
      <c r="A159" s="151">
        <v>322</v>
      </c>
      <c r="B159" s="172" t="s">
        <v>32</v>
      </c>
      <c r="C159" s="163">
        <f>C160</f>
        <v>1000</v>
      </c>
      <c r="D159" s="152">
        <f>D160</f>
        <v>0</v>
      </c>
      <c r="E159" s="152"/>
      <c r="F159" s="152"/>
      <c r="G159" s="152">
        <f>G160</f>
        <v>1000</v>
      </c>
      <c r="H159" s="152"/>
      <c r="I159" s="152"/>
      <c r="J159" s="152"/>
      <c r="K159" s="152"/>
      <c r="L159" s="152"/>
      <c r="M159" s="152">
        <f t="shared" si="76"/>
        <v>1007</v>
      </c>
      <c r="N159" s="152">
        <f t="shared" si="76"/>
        <v>100.69999999999999</v>
      </c>
      <c r="O159" s="152"/>
      <c r="P159" s="152"/>
      <c r="Q159" s="152"/>
    </row>
    <row r="160" spans="1:17" s="211" customFormat="1" ht="12.75" customHeight="1" x14ac:dyDescent="0.2">
      <c r="A160" s="154">
        <v>3222</v>
      </c>
      <c r="B160" s="154" t="s">
        <v>49</v>
      </c>
      <c r="C160" s="152">
        <f t="shared" ref="C160" si="81">SUM(D160:K160)</f>
        <v>1000</v>
      </c>
      <c r="D160" s="152"/>
      <c r="E160" s="152"/>
      <c r="F160" s="152"/>
      <c r="G160" s="152">
        <v>1000</v>
      </c>
      <c r="H160" s="152"/>
      <c r="I160" s="152"/>
      <c r="J160" s="152"/>
      <c r="K160" s="152"/>
      <c r="L160" s="152"/>
      <c r="M160" s="152">
        <v>1007</v>
      </c>
      <c r="N160" s="152">
        <f>M160/G160*100</f>
        <v>100.69999999999999</v>
      </c>
      <c r="O160" s="152"/>
      <c r="P160" s="152"/>
      <c r="Q160" s="152"/>
    </row>
    <row r="161" spans="1:31" x14ac:dyDescent="0.2">
      <c r="A161" s="257" t="s">
        <v>84</v>
      </c>
      <c r="B161" s="257"/>
      <c r="C161" s="174">
        <f>C162</f>
        <v>52000</v>
      </c>
      <c r="D161" s="174">
        <f t="shared" ref="D161:J162" si="82">D162</f>
        <v>0</v>
      </c>
      <c r="E161" s="174">
        <f t="shared" si="82"/>
        <v>0</v>
      </c>
      <c r="F161" s="174">
        <f t="shared" si="82"/>
        <v>0</v>
      </c>
      <c r="G161" s="174">
        <f t="shared" si="82"/>
        <v>0</v>
      </c>
      <c r="H161" s="174">
        <f t="shared" si="82"/>
        <v>0</v>
      </c>
      <c r="I161" s="174">
        <f t="shared" si="82"/>
        <v>0</v>
      </c>
      <c r="J161" s="174">
        <f t="shared" si="82"/>
        <v>0</v>
      </c>
      <c r="K161" s="174">
        <f>K162</f>
        <v>52000</v>
      </c>
      <c r="L161" s="174"/>
      <c r="M161" s="174">
        <f>M162</f>
        <v>51976</v>
      </c>
      <c r="N161" s="174">
        <f>N162</f>
        <v>99.953846153846143</v>
      </c>
      <c r="O161" s="174"/>
      <c r="P161" s="174"/>
      <c r="Q161" s="174"/>
    </row>
    <row r="162" spans="1:31" x14ac:dyDescent="0.2">
      <c r="A162" s="167">
        <v>3</v>
      </c>
      <c r="B162" s="168" t="s">
        <v>25</v>
      </c>
      <c r="C162" s="162">
        <f>SUM(D162:K162)</f>
        <v>52000</v>
      </c>
      <c r="D162" s="162">
        <f t="shared" si="82"/>
        <v>0</v>
      </c>
      <c r="E162" s="162">
        <f t="shared" si="82"/>
        <v>0</v>
      </c>
      <c r="F162" s="162">
        <f t="shared" si="82"/>
        <v>0</v>
      </c>
      <c r="G162" s="162">
        <f t="shared" si="82"/>
        <v>0</v>
      </c>
      <c r="H162" s="162">
        <f t="shared" si="82"/>
        <v>0</v>
      </c>
      <c r="I162" s="162">
        <f t="shared" si="82"/>
        <v>0</v>
      </c>
      <c r="J162" s="162">
        <f t="shared" si="82"/>
        <v>0</v>
      </c>
      <c r="K162" s="162">
        <f>K163</f>
        <v>52000</v>
      </c>
      <c r="L162" s="162"/>
      <c r="M162" s="162">
        <f>M163</f>
        <v>51976</v>
      </c>
      <c r="N162" s="162">
        <f>N163</f>
        <v>99.953846153846143</v>
      </c>
      <c r="O162" s="162"/>
      <c r="P162" s="162"/>
      <c r="Q162" s="162"/>
    </row>
    <row r="163" spans="1:31" x14ac:dyDescent="0.2">
      <c r="A163" s="169">
        <v>32</v>
      </c>
      <c r="B163" s="170" t="s">
        <v>30</v>
      </c>
      <c r="C163" s="149">
        <f>SUM(D163:K163)</f>
        <v>52000</v>
      </c>
      <c r="D163" s="149">
        <f>D164+E166</f>
        <v>0</v>
      </c>
      <c r="E163" s="149"/>
      <c r="F163" s="149"/>
      <c r="G163" s="149"/>
      <c r="H163" s="149"/>
      <c r="I163" s="149">
        <f t="shared" ref="I163:J163" si="83">I164+I166+I195</f>
        <v>0</v>
      </c>
      <c r="J163" s="149">
        <f t="shared" si="83"/>
        <v>0</v>
      </c>
      <c r="K163" s="149">
        <f>K164+K166</f>
        <v>52000</v>
      </c>
      <c r="L163" s="149"/>
      <c r="M163" s="149">
        <f>M164+M166</f>
        <v>51976</v>
      </c>
      <c r="N163" s="149">
        <f>M163/C163*100</f>
        <v>99.953846153846143</v>
      </c>
      <c r="O163" s="149"/>
      <c r="P163" s="149"/>
      <c r="Q163" s="149"/>
    </row>
    <row r="164" spans="1:31" ht="12.75" customHeight="1" x14ac:dyDescent="0.2">
      <c r="A164" s="150">
        <v>321</v>
      </c>
      <c r="B164" s="151" t="s">
        <v>31</v>
      </c>
      <c r="C164" s="182">
        <f>SUM(D164:K164)</f>
        <v>10000</v>
      </c>
      <c r="D164" s="163">
        <f>D165+D166</f>
        <v>0</v>
      </c>
      <c r="E164" s="163">
        <f t="shared" ref="E164:J164" si="84">E165+E166+E167</f>
        <v>0</v>
      </c>
      <c r="F164" s="163">
        <f t="shared" si="84"/>
        <v>0</v>
      </c>
      <c r="G164" s="163">
        <f t="shared" si="84"/>
        <v>0</v>
      </c>
      <c r="H164" s="163">
        <f t="shared" si="84"/>
        <v>0</v>
      </c>
      <c r="I164" s="163">
        <f t="shared" si="84"/>
        <v>0</v>
      </c>
      <c r="J164" s="163">
        <f t="shared" si="84"/>
        <v>0</v>
      </c>
      <c r="K164" s="163">
        <f>K165</f>
        <v>10000</v>
      </c>
      <c r="L164" s="163"/>
      <c r="M164" s="163">
        <f>M165</f>
        <v>10153</v>
      </c>
      <c r="N164" s="163">
        <f>N165</f>
        <v>101.53000000000002</v>
      </c>
      <c r="O164" s="163"/>
      <c r="P164" s="163"/>
      <c r="Q164" s="163"/>
    </row>
    <row r="165" spans="1:31" ht="12.75" customHeight="1" x14ac:dyDescent="0.2">
      <c r="A165" s="153">
        <v>3211</v>
      </c>
      <c r="B165" s="154" t="s">
        <v>47</v>
      </c>
      <c r="C165" s="152">
        <f t="shared" ref="C165" si="85">SUM(D165:K165)</f>
        <v>10000</v>
      </c>
      <c r="D165" s="152"/>
      <c r="E165" s="152"/>
      <c r="F165" s="152"/>
      <c r="G165" s="152"/>
      <c r="H165" s="152"/>
      <c r="I165" s="152"/>
      <c r="J165" s="152"/>
      <c r="K165" s="152">
        <v>10000</v>
      </c>
      <c r="L165" s="152"/>
      <c r="M165" s="152">
        <v>10153</v>
      </c>
      <c r="N165" s="152">
        <f>M165/C165*100</f>
        <v>101.53000000000002</v>
      </c>
      <c r="O165" s="152"/>
      <c r="P165" s="152"/>
      <c r="Q165" s="152"/>
    </row>
    <row r="166" spans="1:31" ht="26.25" customHeight="1" x14ac:dyDescent="0.2">
      <c r="A166" s="150">
        <v>329</v>
      </c>
      <c r="B166" s="151" t="s">
        <v>34</v>
      </c>
      <c r="C166" s="182">
        <f>SUM(D166:K166)</f>
        <v>42000</v>
      </c>
      <c r="D166" s="163"/>
      <c r="E166" s="163"/>
      <c r="F166" s="163"/>
      <c r="G166" s="163"/>
      <c r="H166" s="163"/>
      <c r="I166" s="163">
        <f t="shared" ref="I166:J166" si="86">SUM(I167:I197)</f>
        <v>0</v>
      </c>
      <c r="J166" s="163">
        <f t="shared" si="86"/>
        <v>0</v>
      </c>
      <c r="K166" s="163">
        <f>K167</f>
        <v>42000</v>
      </c>
      <c r="L166" s="163"/>
      <c r="M166" s="163">
        <f>M167</f>
        <v>41823</v>
      </c>
      <c r="N166" s="163">
        <f>N167</f>
        <v>99.578571428571422</v>
      </c>
      <c r="O166" s="163"/>
      <c r="P166" s="163"/>
      <c r="Q166" s="163"/>
    </row>
    <row r="167" spans="1:31" ht="12.75" customHeight="1" x14ac:dyDescent="0.2">
      <c r="A167" s="153">
        <v>3299</v>
      </c>
      <c r="B167" s="154" t="s">
        <v>34</v>
      </c>
      <c r="C167" s="182">
        <f>SUM(D167:K167)</f>
        <v>42000</v>
      </c>
      <c r="D167" s="152">
        <v>0</v>
      </c>
      <c r="E167" s="152"/>
      <c r="F167" s="152"/>
      <c r="G167" s="152"/>
      <c r="H167" s="152"/>
      <c r="I167" s="152"/>
      <c r="J167" s="152"/>
      <c r="K167" s="152">
        <v>42000</v>
      </c>
      <c r="L167" s="152"/>
      <c r="M167" s="152">
        <v>41823</v>
      </c>
      <c r="N167" s="152">
        <f>M167/C167*100</f>
        <v>99.578571428571422</v>
      </c>
      <c r="O167" s="152"/>
      <c r="P167" s="152"/>
      <c r="Q167" s="152"/>
    </row>
    <row r="168" spans="1:31" s="211" customFormat="1" ht="54" customHeight="1" x14ac:dyDescent="0.25">
      <c r="A168" s="267" t="s">
        <v>96</v>
      </c>
      <c r="B168" s="268"/>
      <c r="C168" s="174">
        <f>C169</f>
        <v>32350</v>
      </c>
      <c r="D168" s="174">
        <f>D169</f>
        <v>32350</v>
      </c>
      <c r="E168" s="203"/>
      <c r="F168" s="203"/>
      <c r="G168" s="203"/>
      <c r="H168" s="203"/>
      <c r="I168" s="203"/>
      <c r="J168" s="203"/>
      <c r="K168" s="203"/>
      <c r="L168" s="203"/>
      <c r="M168" s="203">
        <f>M169</f>
        <v>32266</v>
      </c>
      <c r="N168" s="203">
        <f>N169</f>
        <v>99.740340030911895</v>
      </c>
      <c r="O168" s="203"/>
      <c r="P168" s="203"/>
      <c r="Q168" s="203"/>
    </row>
    <row r="169" spans="1:31" s="212" customFormat="1" ht="12.75" customHeight="1" x14ac:dyDescent="0.2">
      <c r="A169" s="167">
        <v>3</v>
      </c>
      <c r="B169" s="168" t="s">
        <v>25</v>
      </c>
      <c r="C169" s="162">
        <f>SUM(D169:K169)</f>
        <v>32350</v>
      </c>
      <c r="D169" s="162">
        <f>D170+D178</f>
        <v>32350</v>
      </c>
      <c r="E169" s="204"/>
      <c r="F169" s="204"/>
      <c r="G169" s="204"/>
      <c r="H169" s="204"/>
      <c r="I169" s="204"/>
      <c r="J169" s="204"/>
      <c r="K169" s="204"/>
      <c r="L169" s="204"/>
      <c r="M169" s="204">
        <f>M170+M178</f>
        <v>32266</v>
      </c>
      <c r="N169" s="204">
        <f>M169/D169*100</f>
        <v>99.740340030911895</v>
      </c>
      <c r="O169" s="204"/>
      <c r="P169" s="204"/>
      <c r="Q169" s="204"/>
      <c r="R169" s="183"/>
      <c r="S169" s="183"/>
      <c r="T169" s="183"/>
      <c r="U169" s="183"/>
      <c r="V169" s="183"/>
      <c r="W169" s="183"/>
      <c r="X169" s="183"/>
      <c r="Y169" s="183"/>
      <c r="Z169" s="183"/>
      <c r="AA169" s="183"/>
      <c r="AB169" s="183"/>
      <c r="AC169" s="183"/>
      <c r="AD169" s="183"/>
      <c r="AE169" s="183"/>
    </row>
    <row r="170" spans="1:31" s="214" customFormat="1" ht="12.75" customHeight="1" x14ac:dyDescent="0.2">
      <c r="A170" s="169">
        <v>31</v>
      </c>
      <c r="B170" s="170" t="s">
        <v>104</v>
      </c>
      <c r="C170" s="149">
        <f>SUM(D170:K170)</f>
        <v>29850</v>
      </c>
      <c r="D170" s="213">
        <f>D171+D173+D175</f>
        <v>29850</v>
      </c>
      <c r="E170" s="213"/>
      <c r="F170" s="213"/>
      <c r="G170" s="213"/>
      <c r="H170" s="213"/>
      <c r="I170" s="213"/>
      <c r="J170" s="213"/>
      <c r="K170" s="213"/>
      <c r="L170" s="213"/>
      <c r="M170" s="213">
        <f>M171+M173+M175</f>
        <v>29793</v>
      </c>
      <c r="N170" s="213">
        <f>M170/D170*100</f>
        <v>99.80904522613065</v>
      </c>
      <c r="O170" s="213"/>
      <c r="P170" s="213"/>
      <c r="Q170" s="213"/>
      <c r="R170" s="183"/>
      <c r="S170" s="183"/>
      <c r="T170" s="183"/>
      <c r="U170" s="183"/>
      <c r="V170" s="183"/>
      <c r="W170" s="183"/>
      <c r="X170" s="183"/>
      <c r="Y170" s="183"/>
      <c r="Z170" s="183"/>
      <c r="AA170" s="183"/>
      <c r="AB170" s="183"/>
      <c r="AC170" s="183"/>
      <c r="AD170" s="183"/>
      <c r="AE170" s="183"/>
    </row>
    <row r="171" spans="1:31" s="183" customFormat="1" ht="12.75" customHeight="1" x14ac:dyDescent="0.2">
      <c r="A171" s="150">
        <v>311</v>
      </c>
      <c r="B171" s="184" t="s">
        <v>97</v>
      </c>
      <c r="C171" s="182">
        <f t="shared" ref="C171:C178" si="87">SUM(D171:K171)</f>
        <v>26000</v>
      </c>
      <c r="D171" s="186">
        <v>26000</v>
      </c>
      <c r="E171" s="186"/>
      <c r="F171" s="186"/>
      <c r="G171" s="186"/>
      <c r="H171" s="186"/>
      <c r="I171" s="186"/>
      <c r="J171" s="186"/>
      <c r="K171" s="186"/>
      <c r="L171" s="186"/>
      <c r="M171" s="186">
        <v>25781</v>
      </c>
      <c r="N171" s="186">
        <f>M171/D171*100</f>
        <v>99.157692307692301</v>
      </c>
      <c r="O171" s="186"/>
      <c r="P171" s="186"/>
      <c r="Q171" s="186"/>
    </row>
    <row r="172" spans="1:31" s="183" customFormat="1" ht="12.75" hidden="1" customHeight="1" x14ac:dyDescent="0.2">
      <c r="A172" s="153"/>
      <c r="B172" s="185"/>
      <c r="C172" s="182"/>
      <c r="D172" s="186"/>
      <c r="E172" s="186"/>
      <c r="F172" s="186"/>
      <c r="G172" s="186"/>
      <c r="H172" s="186"/>
      <c r="I172" s="186"/>
      <c r="J172" s="186"/>
      <c r="K172" s="186"/>
      <c r="L172" s="186"/>
      <c r="M172" s="186"/>
      <c r="N172" s="186"/>
      <c r="O172" s="186"/>
      <c r="P172" s="186"/>
      <c r="Q172" s="186"/>
    </row>
    <row r="173" spans="1:31" s="183" customFormat="1" ht="12.75" customHeight="1" x14ac:dyDescent="0.2">
      <c r="A173" s="150">
        <v>312</v>
      </c>
      <c r="B173" s="184" t="s">
        <v>28</v>
      </c>
      <c r="C173" s="182">
        <f t="shared" si="87"/>
        <v>200</v>
      </c>
      <c r="D173" s="186">
        <v>200</v>
      </c>
      <c r="E173" s="186"/>
      <c r="F173" s="186"/>
      <c r="G173" s="186"/>
      <c r="H173" s="186"/>
      <c r="I173" s="186"/>
      <c r="J173" s="186"/>
      <c r="K173" s="186"/>
      <c r="L173" s="186"/>
      <c r="M173" s="186">
        <v>375</v>
      </c>
      <c r="N173" s="186">
        <f>M173/D173*100</f>
        <v>187.5</v>
      </c>
      <c r="O173" s="186"/>
      <c r="P173" s="186"/>
      <c r="Q173" s="186"/>
    </row>
    <row r="174" spans="1:31" s="183" customFormat="1" ht="12.75" hidden="1" customHeight="1" x14ac:dyDescent="0.2">
      <c r="A174" s="153"/>
      <c r="B174" s="185"/>
      <c r="C174" s="182"/>
      <c r="D174" s="186"/>
      <c r="E174" s="186"/>
      <c r="F174" s="186"/>
      <c r="G174" s="186"/>
      <c r="H174" s="186"/>
      <c r="I174" s="186"/>
      <c r="J174" s="186"/>
      <c r="K174" s="186"/>
      <c r="L174" s="186"/>
      <c r="M174" s="186"/>
      <c r="N174" s="186"/>
      <c r="O174" s="186"/>
      <c r="P174" s="186"/>
      <c r="Q174" s="186"/>
    </row>
    <row r="175" spans="1:31" s="183" customFormat="1" ht="12.75" customHeight="1" x14ac:dyDescent="0.2">
      <c r="A175" s="150">
        <v>313</v>
      </c>
      <c r="B175" s="184" t="s">
        <v>29</v>
      </c>
      <c r="C175" s="182">
        <f t="shared" si="87"/>
        <v>3650</v>
      </c>
      <c r="D175" s="186">
        <v>3650</v>
      </c>
      <c r="E175" s="186"/>
      <c r="F175" s="186"/>
      <c r="G175" s="186"/>
      <c r="H175" s="186"/>
      <c r="I175" s="186"/>
      <c r="J175" s="186"/>
      <c r="K175" s="186"/>
      <c r="L175" s="186"/>
      <c r="M175" s="186">
        <v>3637</v>
      </c>
      <c r="N175" s="186">
        <f>M175/D175*100</f>
        <v>99.643835616438352</v>
      </c>
      <c r="O175" s="186"/>
      <c r="P175" s="186"/>
      <c r="Q175" s="186"/>
    </row>
    <row r="176" spans="1:31" s="183" customFormat="1" ht="0.75" hidden="1" customHeight="1" x14ac:dyDescent="0.2">
      <c r="A176" s="153"/>
      <c r="B176" s="185"/>
      <c r="C176" s="182"/>
      <c r="D176" s="186"/>
      <c r="E176" s="186"/>
      <c r="F176" s="186"/>
      <c r="G176" s="186"/>
      <c r="H176" s="186"/>
      <c r="I176" s="186"/>
      <c r="J176" s="186"/>
      <c r="K176" s="186"/>
      <c r="L176" s="186"/>
      <c r="M176" s="186"/>
      <c r="N176" s="186"/>
      <c r="O176" s="186"/>
      <c r="P176" s="186"/>
      <c r="Q176" s="186"/>
    </row>
    <row r="177" spans="1:31" s="183" customFormat="1" ht="0.75" customHeight="1" x14ac:dyDescent="0.2">
      <c r="A177" s="153"/>
      <c r="B177" s="185"/>
      <c r="C177" s="182"/>
      <c r="D177" s="186"/>
      <c r="E177" s="186"/>
      <c r="F177" s="186"/>
      <c r="G177" s="186"/>
      <c r="H177" s="186"/>
      <c r="I177" s="186"/>
      <c r="J177" s="186"/>
      <c r="K177" s="186"/>
      <c r="L177" s="186"/>
      <c r="M177" s="186"/>
      <c r="N177" s="186"/>
      <c r="O177" s="186"/>
      <c r="P177" s="186"/>
      <c r="Q177" s="186"/>
    </row>
    <row r="178" spans="1:31" s="183" customFormat="1" ht="12.75" customHeight="1" x14ac:dyDescent="0.2">
      <c r="A178" s="150">
        <v>32</v>
      </c>
      <c r="B178" s="184" t="s">
        <v>30</v>
      </c>
      <c r="C178" s="182">
        <f t="shared" si="87"/>
        <v>2500</v>
      </c>
      <c r="D178" s="186">
        <f>D179</f>
        <v>2500</v>
      </c>
      <c r="E178" s="186"/>
      <c r="F178" s="186"/>
      <c r="G178" s="186"/>
      <c r="H178" s="186"/>
      <c r="I178" s="186"/>
      <c r="J178" s="186"/>
      <c r="K178" s="186"/>
      <c r="L178" s="186"/>
      <c r="M178" s="186">
        <f>M179</f>
        <v>2473</v>
      </c>
      <c r="N178" s="186">
        <f>N179</f>
        <v>98.92</v>
      </c>
      <c r="O178" s="186"/>
      <c r="P178" s="186"/>
      <c r="Q178" s="186"/>
    </row>
    <row r="179" spans="1:31" s="183" customFormat="1" ht="12.75" customHeight="1" x14ac:dyDescent="0.2">
      <c r="A179" s="150">
        <v>321</v>
      </c>
      <c r="B179" s="184" t="s">
        <v>31</v>
      </c>
      <c r="C179" s="182">
        <f t="shared" ref="C179" si="88">SUM(D179:K179)</f>
        <v>2500</v>
      </c>
      <c r="D179" s="186">
        <v>2500</v>
      </c>
      <c r="E179" s="186"/>
      <c r="F179" s="186"/>
      <c r="G179" s="186"/>
      <c r="H179" s="186"/>
      <c r="I179" s="186"/>
      <c r="J179" s="186"/>
      <c r="K179" s="186"/>
      <c r="L179" s="186"/>
      <c r="M179" s="186">
        <v>2473</v>
      </c>
      <c r="N179" s="186">
        <f>M179/D179*100</f>
        <v>98.92</v>
      </c>
      <c r="O179" s="186"/>
      <c r="P179" s="186"/>
      <c r="Q179" s="186"/>
    </row>
    <row r="180" spans="1:31" s="214" customFormat="1" ht="12.75" hidden="1" customHeight="1" x14ac:dyDescent="0.2">
      <c r="A180" s="153"/>
      <c r="B180" s="185"/>
      <c r="C180" s="182"/>
      <c r="D180" s="186"/>
      <c r="E180" s="186"/>
      <c r="F180" s="186"/>
      <c r="G180" s="186"/>
      <c r="H180" s="186"/>
      <c r="I180" s="186"/>
      <c r="J180" s="186"/>
      <c r="K180" s="186"/>
      <c r="L180" s="186"/>
      <c r="M180" s="186"/>
      <c r="N180" s="186"/>
      <c r="O180" s="186"/>
      <c r="P180" s="186"/>
      <c r="Q180" s="186"/>
      <c r="R180" s="183"/>
      <c r="S180" s="183"/>
      <c r="T180" s="183"/>
      <c r="U180" s="183"/>
      <c r="V180" s="183"/>
      <c r="W180" s="183"/>
      <c r="X180" s="183"/>
      <c r="Y180" s="183"/>
      <c r="Z180" s="183"/>
      <c r="AA180" s="183"/>
      <c r="AB180" s="183"/>
      <c r="AC180" s="183"/>
      <c r="AD180" s="183"/>
      <c r="AE180" s="183"/>
    </row>
    <row r="181" spans="1:31" s="214" customFormat="1" ht="0.75" customHeight="1" x14ac:dyDescent="0.2">
      <c r="A181" s="215"/>
      <c r="B181" s="215"/>
      <c r="C181" s="182"/>
      <c r="D181" s="186"/>
      <c r="E181" s="186"/>
      <c r="F181" s="186"/>
      <c r="G181" s="186"/>
      <c r="H181" s="186"/>
      <c r="I181" s="186"/>
      <c r="J181" s="186"/>
      <c r="K181" s="186"/>
      <c r="L181" s="186"/>
      <c r="M181" s="186"/>
      <c r="N181" s="186"/>
      <c r="O181" s="186"/>
      <c r="P181" s="186"/>
      <c r="Q181" s="186"/>
      <c r="R181" s="183"/>
      <c r="S181" s="183"/>
      <c r="T181" s="183"/>
      <c r="U181" s="183"/>
      <c r="V181" s="183"/>
      <c r="W181" s="183"/>
      <c r="X181" s="183"/>
      <c r="Y181" s="183"/>
      <c r="Z181" s="183"/>
      <c r="AA181" s="183"/>
      <c r="AB181" s="183"/>
      <c r="AC181" s="183"/>
      <c r="AD181" s="183"/>
      <c r="AE181" s="183"/>
    </row>
    <row r="182" spans="1:31" s="183" customFormat="1" ht="12.75" hidden="1" customHeight="1" x14ac:dyDescent="0.2">
      <c r="A182" s="215"/>
      <c r="B182" s="216"/>
      <c r="C182" s="182"/>
      <c r="D182" s="186"/>
      <c r="E182" s="186"/>
      <c r="F182" s="186"/>
      <c r="G182" s="186"/>
      <c r="H182" s="186"/>
      <c r="I182" s="186"/>
      <c r="J182" s="186"/>
      <c r="K182" s="186"/>
      <c r="L182" s="186"/>
      <c r="M182" s="186"/>
      <c r="N182" s="186"/>
      <c r="O182" s="186"/>
      <c r="P182" s="186"/>
      <c r="Q182" s="186"/>
    </row>
    <row r="183" spans="1:31" s="183" customFormat="1" ht="12.75" hidden="1" customHeight="1" x14ac:dyDescent="0.2">
      <c r="A183" s="215"/>
      <c r="B183" s="216"/>
      <c r="C183" s="182"/>
      <c r="D183" s="186"/>
      <c r="E183" s="186"/>
      <c r="F183" s="186"/>
      <c r="G183" s="186"/>
      <c r="H183" s="186"/>
      <c r="I183" s="186"/>
      <c r="J183" s="186"/>
      <c r="K183" s="186"/>
      <c r="L183" s="186"/>
      <c r="M183" s="186"/>
      <c r="N183" s="186"/>
      <c r="O183" s="186"/>
      <c r="P183" s="186"/>
      <c r="Q183" s="186"/>
    </row>
    <row r="184" spans="1:31" s="211" customFormat="1" ht="12.75" customHeight="1" x14ac:dyDescent="0.2">
      <c r="A184" s="262" t="s">
        <v>92</v>
      </c>
      <c r="B184" s="263"/>
      <c r="C184" s="174">
        <f>C185</f>
        <v>97700</v>
      </c>
      <c r="D184" s="174">
        <f t="shared" ref="D184:E185" si="89">D185</f>
        <v>0</v>
      </c>
      <c r="E184" s="174">
        <f t="shared" si="89"/>
        <v>97700</v>
      </c>
      <c r="F184" s="203"/>
      <c r="G184" s="203"/>
      <c r="H184" s="203"/>
      <c r="I184" s="203"/>
      <c r="J184" s="203"/>
      <c r="K184" s="203"/>
      <c r="L184" s="203"/>
      <c r="M184" s="203">
        <f>M185</f>
        <v>97674</v>
      </c>
      <c r="N184" s="203">
        <f>N185</f>
        <v>99.973387922210861</v>
      </c>
      <c r="O184" s="203"/>
      <c r="P184" s="203"/>
      <c r="Q184" s="203"/>
    </row>
    <row r="185" spans="1:31" s="211" customFormat="1" ht="12.75" customHeight="1" x14ac:dyDescent="0.2">
      <c r="A185" s="167">
        <v>3</v>
      </c>
      <c r="B185" s="168" t="s">
        <v>25</v>
      </c>
      <c r="C185" s="162">
        <f>SUM(D185:K185)</f>
        <v>97700</v>
      </c>
      <c r="D185" s="162">
        <f t="shared" si="89"/>
        <v>0</v>
      </c>
      <c r="E185" s="162">
        <f t="shared" si="89"/>
        <v>97700</v>
      </c>
      <c r="F185" s="204"/>
      <c r="G185" s="204"/>
      <c r="H185" s="204"/>
      <c r="I185" s="204"/>
      <c r="J185" s="204"/>
      <c r="K185" s="204"/>
      <c r="L185" s="204"/>
      <c r="M185" s="204">
        <f>M186</f>
        <v>97674</v>
      </c>
      <c r="N185" s="204">
        <f>N186</f>
        <v>99.973387922210861</v>
      </c>
      <c r="O185" s="204"/>
      <c r="P185" s="204"/>
      <c r="Q185" s="204"/>
    </row>
    <row r="186" spans="1:31" s="211" customFormat="1" ht="12.75" customHeight="1" x14ac:dyDescent="0.2">
      <c r="A186" s="205">
        <v>37</v>
      </c>
      <c r="B186" s="206" t="s">
        <v>90</v>
      </c>
      <c r="C186" s="207">
        <f>C187</f>
        <v>97700</v>
      </c>
      <c r="D186" s="207">
        <f>D187</f>
        <v>0</v>
      </c>
      <c r="E186" s="207">
        <f>E187</f>
        <v>97700</v>
      </c>
      <c r="F186" s="207"/>
      <c r="G186" s="207"/>
      <c r="H186" s="207"/>
      <c r="I186" s="207"/>
      <c r="J186" s="207"/>
      <c r="K186" s="207"/>
      <c r="L186" s="207"/>
      <c r="M186" s="207">
        <f>M188</f>
        <v>97674</v>
      </c>
      <c r="N186" s="207">
        <f>N187</f>
        <v>99.973387922210861</v>
      </c>
      <c r="O186" s="207"/>
      <c r="P186" s="207"/>
      <c r="Q186" s="207"/>
    </row>
    <row r="187" spans="1:31" s="211" customFormat="1" x14ac:dyDescent="0.2">
      <c r="A187" s="153">
        <v>372</v>
      </c>
      <c r="B187" s="173" t="s">
        <v>91</v>
      </c>
      <c r="C187" s="182">
        <f t="shared" ref="C187" si="90">SUM(D187:K187)</f>
        <v>97700</v>
      </c>
      <c r="D187" s="152">
        <f>D188</f>
        <v>0</v>
      </c>
      <c r="E187" s="152">
        <f>E188</f>
        <v>97700</v>
      </c>
      <c r="F187" s="152"/>
      <c r="G187" s="152"/>
      <c r="H187" s="152"/>
      <c r="I187" s="152"/>
      <c r="J187" s="152"/>
      <c r="K187" s="152"/>
      <c r="L187" s="152"/>
      <c r="M187" s="152">
        <f>M188</f>
        <v>97674</v>
      </c>
      <c r="N187" s="152">
        <f>N188</f>
        <v>99.973387922210861</v>
      </c>
      <c r="O187" s="152"/>
      <c r="P187" s="152"/>
      <c r="Q187" s="152"/>
    </row>
    <row r="188" spans="1:31" s="211" customFormat="1" x14ac:dyDescent="0.2">
      <c r="A188" s="153">
        <v>3722</v>
      </c>
      <c r="B188" s="173" t="s">
        <v>91</v>
      </c>
      <c r="C188" s="182">
        <f>SUM(D188:K188)</f>
        <v>97700</v>
      </c>
      <c r="D188" s="152">
        <v>0</v>
      </c>
      <c r="E188" s="152">
        <v>97700</v>
      </c>
      <c r="F188" s="152"/>
      <c r="G188" s="152"/>
      <c r="H188" s="152"/>
      <c r="I188" s="152"/>
      <c r="J188" s="152"/>
      <c r="K188" s="152"/>
      <c r="L188" s="152"/>
      <c r="M188" s="152">
        <v>97674</v>
      </c>
      <c r="N188" s="152">
        <f>M188/E188*100</f>
        <v>99.973387922210861</v>
      </c>
      <c r="O188" s="152"/>
      <c r="P188" s="152"/>
      <c r="Q188" s="152"/>
    </row>
    <row r="189" spans="1:31" s="211" customFormat="1" hidden="1" x14ac:dyDescent="0.2">
      <c r="A189" s="153"/>
      <c r="B189" s="173"/>
      <c r="C189" s="152">
        <f>SUM(D189:N189)</f>
        <v>0</v>
      </c>
      <c r="D189" s="152"/>
      <c r="E189" s="152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  <c r="P189" s="152"/>
      <c r="Q189" s="152"/>
    </row>
    <row r="190" spans="1:31" s="202" customFormat="1" ht="12.75" hidden="1" customHeight="1" x14ac:dyDescent="0.2">
      <c r="A190" s="262"/>
      <c r="B190" s="263"/>
      <c r="C190" s="174"/>
      <c r="D190" s="203"/>
      <c r="E190" s="203"/>
      <c r="F190" s="203"/>
      <c r="G190" s="203"/>
      <c r="H190" s="203"/>
      <c r="I190" s="203"/>
      <c r="J190" s="203"/>
      <c r="K190" s="203"/>
      <c r="L190" s="203"/>
      <c r="M190" s="203"/>
      <c r="N190" s="203"/>
      <c r="O190" s="203"/>
      <c r="P190" s="203"/>
      <c r="Q190" s="203"/>
    </row>
    <row r="191" spans="1:31" s="202" customFormat="1" ht="12.75" hidden="1" customHeight="1" x14ac:dyDescent="0.2">
      <c r="A191" s="167"/>
      <c r="B191" s="168"/>
      <c r="C191" s="162"/>
      <c r="D191" s="204"/>
      <c r="E191" s="204"/>
      <c r="F191" s="204"/>
      <c r="G191" s="204"/>
      <c r="H191" s="204"/>
      <c r="I191" s="204"/>
      <c r="J191" s="204"/>
      <c r="K191" s="204"/>
      <c r="L191" s="204"/>
      <c r="M191" s="204"/>
      <c r="N191" s="204"/>
      <c r="O191" s="204"/>
      <c r="P191" s="204"/>
      <c r="Q191" s="204"/>
    </row>
    <row r="192" spans="1:31" s="202" customFormat="1" ht="12.75" hidden="1" customHeight="1" x14ac:dyDescent="0.2">
      <c r="A192" s="205"/>
      <c r="B192" s="206"/>
      <c r="C192" s="182"/>
      <c r="D192" s="207"/>
      <c r="E192" s="207"/>
      <c r="F192" s="207"/>
      <c r="G192" s="207"/>
      <c r="H192" s="207"/>
      <c r="I192" s="207"/>
      <c r="J192" s="207"/>
      <c r="K192" s="207"/>
      <c r="L192" s="207"/>
      <c r="M192" s="207"/>
      <c r="N192" s="207"/>
      <c r="O192" s="207"/>
      <c r="P192" s="207"/>
      <c r="Q192" s="207"/>
    </row>
    <row r="193" spans="1:17" hidden="1" x14ac:dyDescent="0.2">
      <c r="A193" s="153"/>
      <c r="B193" s="173"/>
      <c r="C193" s="182"/>
      <c r="D193" s="152"/>
      <c r="E193" s="152"/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</row>
    <row r="194" spans="1:17" s="202" customFormat="1" hidden="1" x14ac:dyDescent="0.2">
      <c r="A194" s="153"/>
      <c r="B194" s="173"/>
      <c r="C194" s="182"/>
      <c r="D194" s="152"/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  <c r="Q194" s="152"/>
    </row>
    <row r="195" spans="1:17" s="12" customFormat="1" ht="12.75" customHeight="1" x14ac:dyDescent="0.2">
      <c r="A195" s="258" t="s">
        <v>72</v>
      </c>
      <c r="B195" s="258"/>
      <c r="C195" s="158">
        <f>C196+C207</f>
        <v>5700420</v>
      </c>
      <c r="D195" s="158">
        <f t="shared" ref="D195:K195" si="91">D196+D207</f>
        <v>5608500</v>
      </c>
      <c r="E195" s="158">
        <f t="shared" si="91"/>
        <v>86770</v>
      </c>
      <c r="F195" s="158">
        <f t="shared" si="91"/>
        <v>3150</v>
      </c>
      <c r="G195" s="158">
        <f t="shared" si="91"/>
        <v>2000</v>
      </c>
      <c r="H195" s="158">
        <f t="shared" si="91"/>
        <v>0</v>
      </c>
      <c r="I195" s="158">
        <f t="shared" si="91"/>
        <v>0</v>
      </c>
      <c r="J195" s="158">
        <f t="shared" si="91"/>
        <v>0</v>
      </c>
      <c r="K195" s="158">
        <f t="shared" si="91"/>
        <v>0</v>
      </c>
      <c r="L195" s="158"/>
      <c r="M195" s="158">
        <f>M196+M207</f>
        <v>5693198</v>
      </c>
      <c r="N195" s="158">
        <f>N196</f>
        <v>100</v>
      </c>
      <c r="O195" s="158"/>
      <c r="P195" s="158"/>
      <c r="Q195" s="158"/>
    </row>
    <row r="196" spans="1:17" s="12" customFormat="1" ht="12.75" customHeight="1" x14ac:dyDescent="0.2">
      <c r="A196" s="175" t="s">
        <v>73</v>
      </c>
      <c r="B196" s="176"/>
      <c r="C196" s="174">
        <f>C197</f>
        <v>100420</v>
      </c>
      <c r="D196" s="174">
        <f t="shared" ref="D196:J196" si="92">D197</f>
        <v>8500</v>
      </c>
      <c r="E196" s="174">
        <f t="shared" si="92"/>
        <v>86770</v>
      </c>
      <c r="F196" s="174">
        <f t="shared" si="92"/>
        <v>3150</v>
      </c>
      <c r="G196" s="174">
        <f t="shared" si="92"/>
        <v>2000</v>
      </c>
      <c r="H196" s="174">
        <f t="shared" si="92"/>
        <v>0</v>
      </c>
      <c r="I196" s="174">
        <f t="shared" si="92"/>
        <v>0</v>
      </c>
      <c r="J196" s="174">
        <f t="shared" si="92"/>
        <v>0</v>
      </c>
      <c r="K196" s="174">
        <v>0</v>
      </c>
      <c r="L196" s="174"/>
      <c r="M196" s="174">
        <f>M197</f>
        <v>100247</v>
      </c>
      <c r="N196" s="174">
        <f>N197</f>
        <v>100</v>
      </c>
      <c r="O196" s="174"/>
      <c r="P196" s="174"/>
      <c r="Q196" s="174"/>
    </row>
    <row r="197" spans="1:17" s="12" customFormat="1" ht="25.5" x14ac:dyDescent="0.2">
      <c r="A197" s="144">
        <v>4</v>
      </c>
      <c r="B197" s="161" t="s">
        <v>38</v>
      </c>
      <c r="C197" s="162">
        <f>C198</f>
        <v>100420</v>
      </c>
      <c r="D197" s="162">
        <f t="shared" ref="D197:I197" si="93">D198</f>
        <v>8500</v>
      </c>
      <c r="E197" s="162">
        <f t="shared" si="93"/>
        <v>86770</v>
      </c>
      <c r="F197" s="162">
        <f t="shared" si="93"/>
        <v>3150</v>
      </c>
      <c r="G197" s="162">
        <f t="shared" si="93"/>
        <v>2000</v>
      </c>
      <c r="H197" s="162">
        <f t="shared" si="93"/>
        <v>0</v>
      </c>
      <c r="I197" s="162">
        <f t="shared" si="93"/>
        <v>0</v>
      </c>
      <c r="J197" s="162">
        <f>J198</f>
        <v>0</v>
      </c>
      <c r="K197" s="162">
        <v>0</v>
      </c>
      <c r="L197" s="162"/>
      <c r="M197" s="162">
        <f>M198</f>
        <v>100247</v>
      </c>
      <c r="N197" s="162">
        <f>N198</f>
        <v>100</v>
      </c>
      <c r="O197" s="162"/>
      <c r="P197" s="162"/>
      <c r="Q197" s="162"/>
    </row>
    <row r="198" spans="1:17" s="12" customFormat="1" ht="25.5" x14ac:dyDescent="0.2">
      <c r="A198" s="147">
        <v>42</v>
      </c>
      <c r="B198" s="148" t="s">
        <v>39</v>
      </c>
      <c r="C198" s="149">
        <f>C199+C200+C204</f>
        <v>100420</v>
      </c>
      <c r="D198" s="149">
        <f>D199</f>
        <v>8500</v>
      </c>
      <c r="E198" s="149">
        <f t="shared" ref="E198:I198" si="94">E200+E204</f>
        <v>86770</v>
      </c>
      <c r="F198" s="149">
        <f>F199+F200+F204</f>
        <v>3150</v>
      </c>
      <c r="G198" s="149">
        <f t="shared" si="94"/>
        <v>2000</v>
      </c>
      <c r="H198" s="149">
        <f t="shared" si="94"/>
        <v>0</v>
      </c>
      <c r="I198" s="149">
        <f t="shared" si="94"/>
        <v>0</v>
      </c>
      <c r="J198" s="149">
        <f>J200+J204</f>
        <v>0</v>
      </c>
      <c r="K198" s="149">
        <v>0</v>
      </c>
      <c r="L198" s="149"/>
      <c r="M198" s="149">
        <f>M199+M200+M204</f>
        <v>100247</v>
      </c>
      <c r="N198" s="149">
        <f>N200</f>
        <v>100</v>
      </c>
      <c r="O198" s="149"/>
      <c r="P198" s="149"/>
      <c r="Q198" s="149"/>
    </row>
    <row r="199" spans="1:17" s="12" customFormat="1" x14ac:dyDescent="0.2">
      <c r="A199" s="180">
        <v>421</v>
      </c>
      <c r="B199" s="209" t="s">
        <v>103</v>
      </c>
      <c r="C199" s="182">
        <f>D199</f>
        <v>8500</v>
      </c>
      <c r="D199" s="182">
        <v>8500</v>
      </c>
      <c r="E199" s="182"/>
      <c r="F199" s="182"/>
      <c r="G199" s="182">
        <f t="shared" ref="E199:J200" si="95">G200+G201+G202</f>
        <v>0</v>
      </c>
      <c r="H199" s="182">
        <f t="shared" si="95"/>
        <v>0</v>
      </c>
      <c r="I199" s="182">
        <f t="shared" si="95"/>
        <v>0</v>
      </c>
      <c r="J199" s="182">
        <f t="shared" si="95"/>
        <v>0</v>
      </c>
      <c r="K199" s="182">
        <v>0</v>
      </c>
      <c r="L199" s="182"/>
      <c r="M199" s="182">
        <v>8400</v>
      </c>
      <c r="N199" s="182">
        <f>M199/D199*100</f>
        <v>98.82352941176471</v>
      </c>
      <c r="O199" s="182"/>
      <c r="P199" s="182"/>
      <c r="Q199" s="182"/>
    </row>
    <row r="200" spans="1:17" x14ac:dyDescent="0.2">
      <c r="A200" s="150">
        <v>422</v>
      </c>
      <c r="B200" s="151" t="s">
        <v>37</v>
      </c>
      <c r="C200" s="163">
        <f>C201+C202</f>
        <v>30670</v>
      </c>
      <c r="D200" s="163">
        <f>D201+D202+D203</f>
        <v>0</v>
      </c>
      <c r="E200" s="163">
        <f t="shared" si="95"/>
        <v>30670</v>
      </c>
      <c r="F200" s="163">
        <f>F201+F202+F203</f>
        <v>0</v>
      </c>
      <c r="G200" s="163">
        <f t="shared" si="95"/>
        <v>0</v>
      </c>
      <c r="H200" s="163">
        <f t="shared" si="95"/>
        <v>0</v>
      </c>
      <c r="I200" s="163">
        <f t="shared" si="95"/>
        <v>0</v>
      </c>
      <c r="J200" s="163">
        <f t="shared" si="95"/>
        <v>0</v>
      </c>
      <c r="K200" s="163">
        <v>0</v>
      </c>
      <c r="L200" s="163"/>
      <c r="M200" s="163">
        <f>M202+M201</f>
        <v>30670</v>
      </c>
      <c r="N200" s="163">
        <f>N202</f>
        <v>100</v>
      </c>
      <c r="O200" s="163"/>
      <c r="P200" s="163"/>
      <c r="Q200" s="163"/>
    </row>
    <row r="201" spans="1:17" ht="12.75" customHeight="1" x14ac:dyDescent="0.2">
      <c r="A201" s="153">
        <v>4221</v>
      </c>
      <c r="B201" s="154" t="s">
        <v>52</v>
      </c>
      <c r="C201" s="152">
        <v>27000</v>
      </c>
      <c r="D201" s="152"/>
      <c r="E201" s="152">
        <v>27000</v>
      </c>
      <c r="F201" s="152"/>
      <c r="G201" s="152"/>
      <c r="H201" s="152"/>
      <c r="I201" s="152"/>
      <c r="J201" s="152"/>
      <c r="K201" s="152"/>
      <c r="L201" s="152"/>
      <c r="M201" s="152">
        <v>27000</v>
      </c>
      <c r="N201" s="152">
        <f>M201/E201*100</f>
        <v>100</v>
      </c>
      <c r="O201" s="152"/>
      <c r="P201" s="152"/>
      <c r="Q201" s="152"/>
    </row>
    <row r="202" spans="1:17" ht="12.75" customHeight="1" x14ac:dyDescent="0.2">
      <c r="A202" s="153">
        <v>4222</v>
      </c>
      <c r="B202" s="154" t="s">
        <v>53</v>
      </c>
      <c r="C202" s="152">
        <f>3670</f>
        <v>3670</v>
      </c>
      <c r="D202" s="152"/>
      <c r="E202" s="152">
        <v>3670</v>
      </c>
      <c r="F202" s="152">
        <v>0</v>
      </c>
      <c r="G202" s="152"/>
      <c r="H202" s="152"/>
      <c r="I202" s="152"/>
      <c r="J202" s="152"/>
      <c r="K202" s="152"/>
      <c r="L202" s="152"/>
      <c r="M202" s="152">
        <v>3670</v>
      </c>
      <c r="N202" s="186">
        <f>M202/E202*100</f>
        <v>100</v>
      </c>
      <c r="O202" s="152"/>
      <c r="P202" s="152"/>
      <c r="Q202" s="186"/>
    </row>
    <row r="203" spans="1:17" s="12" customFormat="1" ht="12.75" customHeight="1" x14ac:dyDescent="0.2">
      <c r="A203" s="153">
        <v>4227</v>
      </c>
      <c r="B203" s="154" t="s">
        <v>54</v>
      </c>
      <c r="C203" s="152">
        <f t="shared" ref="C203:C211" si="96">SUM(D203:K203)</f>
        <v>0</v>
      </c>
      <c r="D203" s="152"/>
      <c r="E203" s="152"/>
      <c r="F203" s="152"/>
      <c r="G203" s="152"/>
      <c r="H203" s="152"/>
      <c r="I203" s="152"/>
      <c r="J203" s="152"/>
      <c r="K203" s="152"/>
      <c r="L203" s="152"/>
      <c r="M203" s="152"/>
      <c r="N203" s="152"/>
      <c r="O203" s="152"/>
      <c r="P203" s="152"/>
      <c r="Q203" s="152"/>
    </row>
    <row r="204" spans="1:17" ht="25.5" x14ac:dyDescent="0.2">
      <c r="A204" s="150">
        <v>424</v>
      </c>
      <c r="B204" s="151" t="s">
        <v>40</v>
      </c>
      <c r="C204" s="163">
        <f>C205+C206</f>
        <v>61250</v>
      </c>
      <c r="D204" s="163">
        <f t="shared" ref="D204:J204" si="97">D205</f>
        <v>0</v>
      </c>
      <c r="E204" s="163">
        <f>E205+E206</f>
        <v>56100</v>
      </c>
      <c r="F204" s="163">
        <f t="shared" si="97"/>
        <v>3150</v>
      </c>
      <c r="G204" s="163">
        <f t="shared" si="97"/>
        <v>2000</v>
      </c>
      <c r="H204" s="163">
        <f t="shared" si="97"/>
        <v>0</v>
      </c>
      <c r="I204" s="163">
        <f t="shared" si="97"/>
        <v>0</v>
      </c>
      <c r="J204" s="163">
        <f t="shared" si="97"/>
        <v>0</v>
      </c>
      <c r="K204" s="163">
        <v>0</v>
      </c>
      <c r="L204" s="163"/>
      <c r="M204" s="163">
        <f>M205+M206</f>
        <v>61177</v>
      </c>
      <c r="N204" s="163">
        <f>M204/C204*100</f>
        <v>99.880816326530606</v>
      </c>
      <c r="O204" s="163"/>
      <c r="P204" s="163"/>
      <c r="Q204" s="163"/>
    </row>
    <row r="205" spans="1:17" ht="12.75" customHeight="1" x14ac:dyDescent="0.2">
      <c r="A205" s="153">
        <v>4241</v>
      </c>
      <c r="B205" s="154" t="s">
        <v>55</v>
      </c>
      <c r="C205" s="152">
        <f t="shared" si="96"/>
        <v>9400</v>
      </c>
      <c r="D205" s="152"/>
      <c r="E205" s="152">
        <v>4250</v>
      </c>
      <c r="F205" s="152">
        <v>3150</v>
      </c>
      <c r="G205" s="152">
        <v>2000</v>
      </c>
      <c r="H205" s="152"/>
      <c r="I205" s="152"/>
      <c r="J205" s="152"/>
      <c r="K205" s="152"/>
      <c r="L205" s="152"/>
      <c r="M205" s="152">
        <v>9339</v>
      </c>
      <c r="N205" s="152">
        <f>M205/C205*100</f>
        <v>99.351063829787236</v>
      </c>
      <c r="O205" s="152"/>
      <c r="P205" s="152"/>
      <c r="Q205" s="152"/>
    </row>
    <row r="206" spans="1:17" x14ac:dyDescent="0.2">
      <c r="A206" s="153">
        <v>42412</v>
      </c>
      <c r="B206" s="154" t="s">
        <v>100</v>
      </c>
      <c r="C206" s="152">
        <f t="shared" si="96"/>
        <v>51850</v>
      </c>
      <c r="D206" s="152"/>
      <c r="E206" s="152">
        <v>51850</v>
      </c>
      <c r="F206" s="152"/>
      <c r="G206" s="152"/>
      <c r="H206" s="152"/>
      <c r="I206" s="152"/>
      <c r="J206" s="152"/>
      <c r="K206" s="152"/>
      <c r="L206" s="152"/>
      <c r="M206" s="152">
        <v>51838</v>
      </c>
      <c r="N206" s="152">
        <f>M206/C206*100</f>
        <v>99.976856316297017</v>
      </c>
      <c r="O206" s="152"/>
      <c r="P206" s="152"/>
      <c r="Q206" s="152"/>
    </row>
    <row r="207" spans="1:17" s="12" customFormat="1" x14ac:dyDescent="0.2">
      <c r="A207" s="175" t="s">
        <v>64</v>
      </c>
      <c r="B207" s="176"/>
      <c r="C207" s="174">
        <f>'PLAN RASHODA I IZDATAKA'!C208</f>
        <v>5600000</v>
      </c>
      <c r="D207" s="174">
        <f>'PLAN RASHODA I IZDATAKA'!D208</f>
        <v>5600000</v>
      </c>
      <c r="E207" s="174">
        <f>'PLAN RASHODA I IZDATAKA'!E208</f>
        <v>0</v>
      </c>
      <c r="F207" s="174">
        <f>'PLAN RASHODA I IZDATAKA'!F208</f>
        <v>0</v>
      </c>
      <c r="G207" s="174">
        <f>'PLAN RASHODA I IZDATAKA'!G208</f>
        <v>0</v>
      </c>
      <c r="H207" s="174">
        <f>'PLAN RASHODA I IZDATAKA'!H208</f>
        <v>0</v>
      </c>
      <c r="I207" s="174">
        <f>'PLAN RASHODA I IZDATAKA'!I208</f>
        <v>0</v>
      </c>
      <c r="J207" s="174">
        <f>'PLAN RASHODA I IZDATAKA'!J208</f>
        <v>0</v>
      </c>
      <c r="K207" s="174">
        <v>0</v>
      </c>
      <c r="L207" s="174"/>
      <c r="M207" s="174">
        <f>M208</f>
        <v>5592951</v>
      </c>
      <c r="N207" s="174">
        <f>N208</f>
        <v>99.874125000000006</v>
      </c>
      <c r="O207" s="174"/>
      <c r="P207" s="174"/>
      <c r="Q207" s="174"/>
    </row>
    <row r="208" spans="1:17" s="12" customFormat="1" ht="25.5" x14ac:dyDescent="0.2">
      <c r="A208" s="144">
        <v>4</v>
      </c>
      <c r="B208" s="161" t="s">
        <v>38</v>
      </c>
      <c r="C208" s="162">
        <f t="shared" si="96"/>
        <v>5600000</v>
      </c>
      <c r="D208" s="162">
        <f t="shared" ref="D208:J208" si="98">D209</f>
        <v>5600000</v>
      </c>
      <c r="E208" s="162">
        <f t="shared" si="98"/>
        <v>0</v>
      </c>
      <c r="F208" s="162">
        <f t="shared" si="98"/>
        <v>0</v>
      </c>
      <c r="G208" s="162">
        <f t="shared" si="98"/>
        <v>0</v>
      </c>
      <c r="H208" s="162">
        <f t="shared" si="98"/>
        <v>0</v>
      </c>
      <c r="I208" s="162">
        <f t="shared" si="98"/>
        <v>0</v>
      </c>
      <c r="J208" s="162">
        <f t="shared" si="98"/>
        <v>0</v>
      </c>
      <c r="K208" s="162">
        <v>0</v>
      </c>
      <c r="L208" s="162"/>
      <c r="M208" s="162">
        <f>M209</f>
        <v>5592951</v>
      </c>
      <c r="N208" s="162">
        <f>N209</f>
        <v>99.874125000000006</v>
      </c>
      <c r="O208" s="162"/>
      <c r="P208" s="162"/>
      <c r="Q208" s="162"/>
    </row>
    <row r="209" spans="1:17" s="12" customFormat="1" ht="25.5" x14ac:dyDescent="0.2">
      <c r="A209" s="147">
        <v>45</v>
      </c>
      <c r="B209" s="148" t="s">
        <v>59</v>
      </c>
      <c r="C209" s="149">
        <f t="shared" si="96"/>
        <v>5600000</v>
      </c>
      <c r="D209" s="149">
        <f t="shared" ref="D209:J209" si="99">D210</f>
        <v>5600000</v>
      </c>
      <c r="E209" s="149">
        <f t="shared" si="99"/>
        <v>0</v>
      </c>
      <c r="F209" s="149">
        <f t="shared" si="99"/>
        <v>0</v>
      </c>
      <c r="G209" s="149">
        <f t="shared" si="99"/>
        <v>0</v>
      </c>
      <c r="H209" s="149">
        <f t="shared" si="99"/>
        <v>0</v>
      </c>
      <c r="I209" s="149">
        <f t="shared" si="99"/>
        <v>0</v>
      </c>
      <c r="J209" s="149">
        <f t="shared" si="99"/>
        <v>0</v>
      </c>
      <c r="K209" s="149">
        <v>0</v>
      </c>
      <c r="L209" s="149"/>
      <c r="M209" s="149">
        <f>M211</f>
        <v>5592951</v>
      </c>
      <c r="N209" s="149">
        <f>N210</f>
        <v>99.874125000000006</v>
      </c>
      <c r="O209" s="149"/>
      <c r="P209" s="149"/>
      <c r="Q209" s="149"/>
    </row>
    <row r="210" spans="1:17" s="12" customFormat="1" ht="25.5" x14ac:dyDescent="0.2">
      <c r="A210" s="150">
        <v>451</v>
      </c>
      <c r="B210" s="151" t="s">
        <v>60</v>
      </c>
      <c r="C210" s="163">
        <f t="shared" si="96"/>
        <v>5600000</v>
      </c>
      <c r="D210" s="163">
        <f t="shared" ref="D210:J210" si="100">D211</f>
        <v>5600000</v>
      </c>
      <c r="E210" s="163">
        <f t="shared" si="100"/>
        <v>0</v>
      </c>
      <c r="F210" s="163">
        <f t="shared" si="100"/>
        <v>0</v>
      </c>
      <c r="G210" s="163">
        <f t="shared" si="100"/>
        <v>0</v>
      </c>
      <c r="H210" s="163">
        <f t="shared" si="100"/>
        <v>0</v>
      </c>
      <c r="I210" s="163">
        <f t="shared" si="100"/>
        <v>0</v>
      </c>
      <c r="J210" s="163">
        <f t="shared" si="100"/>
        <v>0</v>
      </c>
      <c r="K210" s="163">
        <v>0</v>
      </c>
      <c r="L210" s="163"/>
      <c r="M210" s="163">
        <f>M211</f>
        <v>5592951</v>
      </c>
      <c r="N210" s="163">
        <f>N211</f>
        <v>99.874125000000006</v>
      </c>
      <c r="O210" s="163"/>
      <c r="P210" s="163"/>
      <c r="Q210" s="163"/>
    </row>
    <row r="211" spans="1:17" ht="26.25" customHeight="1" x14ac:dyDescent="0.2">
      <c r="A211" s="153">
        <v>4511</v>
      </c>
      <c r="B211" s="154" t="s">
        <v>60</v>
      </c>
      <c r="C211" s="152">
        <f t="shared" si="96"/>
        <v>5600000</v>
      </c>
      <c r="D211" s="152">
        <v>5600000</v>
      </c>
      <c r="E211" s="152"/>
      <c r="F211" s="152"/>
      <c r="G211" s="152"/>
      <c r="H211" s="152"/>
      <c r="I211" s="152"/>
      <c r="J211" s="152"/>
      <c r="K211" s="152"/>
      <c r="L211" s="152"/>
      <c r="M211" s="152">
        <v>5592951</v>
      </c>
      <c r="N211" s="152">
        <f>M211/D211*100</f>
        <v>99.874125000000006</v>
      </c>
      <c r="O211" s="152"/>
      <c r="P211" s="152"/>
      <c r="Q211" s="152"/>
    </row>
    <row r="212" spans="1:17" ht="0.75" customHeight="1" x14ac:dyDescent="0.2">
      <c r="A212" s="153"/>
      <c r="B212" s="154"/>
      <c r="C212" s="152"/>
      <c r="D212" s="152"/>
      <c r="E212" s="152"/>
      <c r="F212" s="152"/>
      <c r="G212" s="152"/>
      <c r="H212" s="152"/>
      <c r="I212" s="152"/>
      <c r="J212" s="152"/>
      <c r="K212" s="152"/>
      <c r="L212" s="152"/>
      <c r="M212" s="152"/>
      <c r="N212" s="152"/>
      <c r="O212" s="152"/>
      <c r="P212" s="152"/>
      <c r="Q212" s="152"/>
    </row>
    <row r="213" spans="1:17" ht="27" customHeight="1" x14ac:dyDescent="0.2">
      <c r="A213" s="259" t="s">
        <v>68</v>
      </c>
      <c r="B213" s="259"/>
      <c r="C213" s="158">
        <f t="shared" ref="C213:C219" si="101">SUM(D213:K213)</f>
        <v>65920</v>
      </c>
      <c r="D213" s="158">
        <f t="shared" ref="D213:J213" si="102">D214</f>
        <v>65920</v>
      </c>
      <c r="E213" s="158">
        <f t="shared" si="102"/>
        <v>0</v>
      </c>
      <c r="F213" s="158">
        <f t="shared" si="102"/>
        <v>0</v>
      </c>
      <c r="G213" s="158">
        <f t="shared" si="102"/>
        <v>0</v>
      </c>
      <c r="H213" s="158">
        <f t="shared" si="102"/>
        <v>0</v>
      </c>
      <c r="I213" s="158">
        <f t="shared" si="102"/>
        <v>0</v>
      </c>
      <c r="J213" s="158">
        <f t="shared" si="102"/>
        <v>0</v>
      </c>
      <c r="K213" s="158">
        <v>0</v>
      </c>
      <c r="L213" s="158"/>
      <c r="M213" s="158">
        <f t="shared" ref="M213:N216" si="103">M214</f>
        <v>65916</v>
      </c>
      <c r="N213" s="158">
        <f t="shared" si="103"/>
        <v>99.993932038834956</v>
      </c>
      <c r="O213" s="158"/>
      <c r="P213" s="158"/>
      <c r="Q213" s="158"/>
    </row>
    <row r="214" spans="1:17" ht="26.25" customHeight="1" x14ac:dyDescent="0.2">
      <c r="A214" s="256" t="s">
        <v>69</v>
      </c>
      <c r="B214" s="256"/>
      <c r="C214" s="160">
        <f t="shared" si="101"/>
        <v>65920</v>
      </c>
      <c r="D214" s="160">
        <f t="shared" ref="D214:J214" si="104">D215</f>
        <v>65920</v>
      </c>
      <c r="E214" s="160">
        <f t="shared" si="104"/>
        <v>0</v>
      </c>
      <c r="F214" s="160">
        <f t="shared" si="104"/>
        <v>0</v>
      </c>
      <c r="G214" s="160">
        <f t="shared" si="104"/>
        <v>0</v>
      </c>
      <c r="H214" s="160">
        <f t="shared" si="104"/>
        <v>0</v>
      </c>
      <c r="I214" s="160">
        <f t="shared" si="104"/>
        <v>0</v>
      </c>
      <c r="J214" s="160">
        <f t="shared" si="104"/>
        <v>0</v>
      </c>
      <c r="K214" s="160">
        <v>0</v>
      </c>
      <c r="L214" s="160"/>
      <c r="M214" s="160">
        <f t="shared" si="103"/>
        <v>65916</v>
      </c>
      <c r="N214" s="160">
        <f t="shared" si="103"/>
        <v>99.993932038834956</v>
      </c>
      <c r="O214" s="160"/>
      <c r="P214" s="160"/>
      <c r="Q214" s="160"/>
    </row>
    <row r="215" spans="1:17" ht="18" customHeight="1" x14ac:dyDescent="0.2">
      <c r="A215" s="177">
        <v>3</v>
      </c>
      <c r="B215" s="168" t="s">
        <v>25</v>
      </c>
      <c r="C215" s="162">
        <f t="shared" si="101"/>
        <v>65920</v>
      </c>
      <c r="D215" s="162">
        <f t="shared" ref="D215:J215" si="105">D216</f>
        <v>65920</v>
      </c>
      <c r="E215" s="162">
        <f t="shared" si="105"/>
        <v>0</v>
      </c>
      <c r="F215" s="162">
        <f t="shared" si="105"/>
        <v>0</v>
      </c>
      <c r="G215" s="162">
        <f t="shared" si="105"/>
        <v>0</v>
      </c>
      <c r="H215" s="162">
        <f t="shared" si="105"/>
        <v>0</v>
      </c>
      <c r="I215" s="162">
        <f t="shared" si="105"/>
        <v>0</v>
      </c>
      <c r="J215" s="162">
        <f t="shared" si="105"/>
        <v>0</v>
      </c>
      <c r="K215" s="162">
        <v>0</v>
      </c>
      <c r="L215" s="162"/>
      <c r="M215" s="162">
        <f t="shared" si="103"/>
        <v>65916</v>
      </c>
      <c r="N215" s="162">
        <f t="shared" si="103"/>
        <v>99.993932038834956</v>
      </c>
      <c r="O215" s="162"/>
      <c r="P215" s="162"/>
      <c r="Q215" s="162"/>
    </row>
    <row r="216" spans="1:17" x14ac:dyDescent="0.2">
      <c r="A216" s="169">
        <v>32</v>
      </c>
      <c r="B216" s="170" t="s">
        <v>30</v>
      </c>
      <c r="C216" s="149">
        <f t="shared" si="101"/>
        <v>65920</v>
      </c>
      <c r="D216" s="149">
        <f t="shared" ref="D216:J216" si="106">D217</f>
        <v>65920</v>
      </c>
      <c r="E216" s="149">
        <f t="shared" si="106"/>
        <v>0</v>
      </c>
      <c r="F216" s="149">
        <f t="shared" si="106"/>
        <v>0</v>
      </c>
      <c r="G216" s="149">
        <f t="shared" si="106"/>
        <v>0</v>
      </c>
      <c r="H216" s="149">
        <f t="shared" si="106"/>
        <v>0</v>
      </c>
      <c r="I216" s="149">
        <f t="shared" si="106"/>
        <v>0</v>
      </c>
      <c r="J216" s="149">
        <f t="shared" si="106"/>
        <v>0</v>
      </c>
      <c r="K216" s="149">
        <v>0</v>
      </c>
      <c r="L216" s="149"/>
      <c r="M216" s="149">
        <f t="shared" si="103"/>
        <v>65916</v>
      </c>
      <c r="N216" s="149">
        <f t="shared" si="103"/>
        <v>99.993932038834956</v>
      </c>
      <c r="O216" s="149"/>
      <c r="P216" s="149"/>
      <c r="Q216" s="149"/>
    </row>
    <row r="217" spans="1:17" x14ac:dyDescent="0.2">
      <c r="A217" s="171">
        <v>323</v>
      </c>
      <c r="B217" s="172" t="s">
        <v>33</v>
      </c>
      <c r="C217" s="163">
        <f t="shared" si="101"/>
        <v>65920</v>
      </c>
      <c r="D217" s="163">
        <v>65920</v>
      </c>
      <c r="E217" s="163">
        <f t="shared" ref="E217:J217" si="107">E218</f>
        <v>0</v>
      </c>
      <c r="F217" s="163">
        <f t="shared" si="107"/>
        <v>0</v>
      </c>
      <c r="G217" s="163">
        <f t="shared" si="107"/>
        <v>0</v>
      </c>
      <c r="H217" s="163">
        <f t="shared" si="107"/>
        <v>0</v>
      </c>
      <c r="I217" s="163">
        <f t="shared" si="107"/>
        <v>0</v>
      </c>
      <c r="J217" s="163">
        <f t="shared" si="107"/>
        <v>0</v>
      </c>
      <c r="K217" s="163">
        <v>0</v>
      </c>
      <c r="L217" s="163"/>
      <c r="M217" s="163">
        <v>65916</v>
      </c>
      <c r="N217" s="163">
        <f>M217/C217*100</f>
        <v>99.993932038834956</v>
      </c>
      <c r="O217" s="163"/>
      <c r="P217" s="163"/>
      <c r="Q217" s="163"/>
    </row>
    <row r="218" spans="1:17" ht="12.75" customHeight="1" x14ac:dyDescent="0.2">
      <c r="A218" s="153"/>
      <c r="B218" s="154"/>
      <c r="C218" s="152"/>
      <c r="D218" s="152"/>
      <c r="E218" s="152"/>
      <c r="F218" s="152"/>
      <c r="G218" s="152"/>
      <c r="H218" s="152"/>
      <c r="I218" s="152"/>
      <c r="J218" s="152"/>
      <c r="K218" s="152"/>
      <c r="L218" s="152"/>
      <c r="M218" s="152"/>
      <c r="N218" s="152"/>
      <c r="O218" s="152"/>
      <c r="P218" s="152"/>
      <c r="Q218" s="152"/>
    </row>
    <row r="219" spans="1:17" ht="0.75" customHeight="1" x14ac:dyDescent="0.2">
      <c r="A219" s="153"/>
      <c r="B219" s="154"/>
      <c r="C219" s="152">
        <f t="shared" si="101"/>
        <v>0</v>
      </c>
      <c r="D219" s="152"/>
      <c r="E219" s="152"/>
      <c r="F219" s="152"/>
      <c r="G219" s="152"/>
      <c r="H219" s="152"/>
      <c r="I219" s="152"/>
      <c r="J219" s="152"/>
      <c r="K219" s="152"/>
      <c r="L219" s="152"/>
      <c r="M219" s="152"/>
      <c r="N219" s="152"/>
      <c r="O219" s="152"/>
      <c r="P219" s="152"/>
      <c r="Q219" s="152"/>
    </row>
    <row r="220" spans="1:17" s="12" customFormat="1" x14ac:dyDescent="0.2">
      <c r="A220" s="264" t="s">
        <v>58</v>
      </c>
      <c r="B220" s="264"/>
      <c r="C220" s="178">
        <f>C213+C195+C110+C78+C71+C25+C6</f>
        <v>13837038</v>
      </c>
      <c r="D220" s="178">
        <f>D213+D195+D110+D78+D71+D25+D6</f>
        <v>6259616</v>
      </c>
      <c r="E220" s="178">
        <f>E213+E195+E110+E78+E71+E25+E6</f>
        <v>7076592</v>
      </c>
      <c r="F220" s="178">
        <f t="shared" ref="F220:J220" si="108">F6+F25+F71+F78+F100+F195+F213</f>
        <v>28900</v>
      </c>
      <c r="G220" s="178">
        <f>G213+G195+G110+G78+G71+G25+G6</f>
        <v>269590</v>
      </c>
      <c r="H220" s="178">
        <f>H213+H195+H110+H78+H71+H25+H6</f>
        <v>149740</v>
      </c>
      <c r="I220" s="178">
        <f t="shared" si="108"/>
        <v>0</v>
      </c>
      <c r="J220" s="178">
        <f t="shared" si="108"/>
        <v>0</v>
      </c>
      <c r="K220" s="178">
        <f>K213+K195+K110+K78+K71+K25</f>
        <v>52600</v>
      </c>
      <c r="L220" s="178"/>
      <c r="M220" s="178">
        <f>M213+M195+M110+M78+M71+M25+M6</f>
        <v>13832303</v>
      </c>
      <c r="N220" s="178">
        <f>M220/C220*100</f>
        <v>99.965780248634132</v>
      </c>
      <c r="O220" s="178"/>
      <c r="P220" s="178"/>
      <c r="Q220" s="178"/>
    </row>
    <row r="221" spans="1:17" x14ac:dyDescent="0.2">
      <c r="A221" s="86"/>
      <c r="B221" s="15"/>
      <c r="C221" s="60" t="s">
        <v>111</v>
      </c>
      <c r="D221" s="60">
        <v>4</v>
      </c>
      <c r="E221" s="60">
        <v>3</v>
      </c>
      <c r="F221" s="60"/>
      <c r="G221" s="60"/>
      <c r="H221" s="60"/>
      <c r="I221" s="60"/>
      <c r="J221" s="60"/>
      <c r="K221" s="60"/>
      <c r="L221" s="60"/>
      <c r="M221" s="60">
        <f>M220-M207</f>
        <v>8239352</v>
      </c>
      <c r="N221" s="60"/>
      <c r="O221" s="60"/>
      <c r="P221" s="60"/>
      <c r="Q221" s="60"/>
    </row>
    <row r="222" spans="1:17" x14ac:dyDescent="0.2">
      <c r="A222" s="87"/>
      <c r="B222" s="15" t="s">
        <v>110</v>
      </c>
      <c r="C222" s="60">
        <v>8239352</v>
      </c>
      <c r="D222" s="60">
        <f>-M198</f>
        <v>-100247</v>
      </c>
      <c r="E222" s="60">
        <f>C222-M198</f>
        <v>8139105</v>
      </c>
      <c r="F222" s="10"/>
      <c r="G222" s="10"/>
      <c r="H222" s="10"/>
      <c r="I222" s="10"/>
      <c r="J222" s="10"/>
      <c r="K222" s="10"/>
      <c r="L222" s="10"/>
      <c r="M222" s="221"/>
      <c r="N222" s="10"/>
      <c r="O222" s="199"/>
      <c r="P222" s="199"/>
      <c r="Q222" s="199"/>
    </row>
    <row r="223" spans="1:17" x14ac:dyDescent="0.2">
      <c r="A223" s="87"/>
      <c r="B223" s="15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221"/>
      <c r="N223" s="10"/>
      <c r="O223" s="199"/>
      <c r="P223" s="199"/>
      <c r="Q223" s="199"/>
    </row>
    <row r="224" spans="1:17" x14ac:dyDescent="0.2">
      <c r="A224" s="87"/>
      <c r="B224" s="15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221"/>
      <c r="N224" s="10"/>
      <c r="O224" s="199"/>
      <c r="P224" s="199"/>
      <c r="Q224" s="199"/>
    </row>
    <row r="225" spans="1:17" x14ac:dyDescent="0.2">
      <c r="A225" s="87"/>
      <c r="B225" s="15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221"/>
      <c r="N225" s="10"/>
      <c r="O225" s="199"/>
      <c r="P225" s="199"/>
      <c r="Q225" s="199"/>
    </row>
    <row r="226" spans="1:17" x14ac:dyDescent="0.2">
      <c r="A226" s="87"/>
      <c r="B226" s="15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221"/>
      <c r="N226" s="10"/>
      <c r="O226" s="199"/>
      <c r="P226" s="199"/>
      <c r="Q226" s="199"/>
    </row>
    <row r="227" spans="1:17" x14ac:dyDescent="0.2">
      <c r="A227" s="87"/>
      <c r="B227" s="15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221"/>
      <c r="N227" s="10"/>
      <c r="O227" s="199"/>
      <c r="P227" s="199"/>
      <c r="Q227" s="199"/>
    </row>
    <row r="228" spans="1:17" x14ac:dyDescent="0.2">
      <c r="A228" s="87"/>
      <c r="B228" s="15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221"/>
      <c r="N228" s="10"/>
      <c r="O228" s="199"/>
      <c r="P228" s="199"/>
      <c r="Q228" s="199"/>
    </row>
    <row r="229" spans="1:17" x14ac:dyDescent="0.2">
      <c r="A229" s="87"/>
      <c r="B229" s="15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221"/>
      <c r="N229" s="10"/>
      <c r="O229" s="199"/>
      <c r="P229" s="199"/>
      <c r="Q229" s="199"/>
    </row>
    <row r="230" spans="1:17" x14ac:dyDescent="0.2">
      <c r="A230" s="87"/>
      <c r="B230" s="15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221"/>
      <c r="N230" s="10"/>
      <c r="O230" s="199"/>
      <c r="P230" s="199"/>
      <c r="Q230" s="199"/>
    </row>
    <row r="231" spans="1:17" x14ac:dyDescent="0.2">
      <c r="A231" s="87"/>
      <c r="B231" s="15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221"/>
      <c r="N231" s="10"/>
      <c r="O231" s="199"/>
      <c r="P231" s="199"/>
      <c r="Q231" s="199"/>
    </row>
    <row r="232" spans="1:17" x14ac:dyDescent="0.2">
      <c r="A232" s="87"/>
      <c r="B232" s="15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221"/>
      <c r="N232" s="10"/>
      <c r="O232" s="199"/>
      <c r="P232" s="199"/>
      <c r="Q232" s="199"/>
    </row>
    <row r="233" spans="1:17" x14ac:dyDescent="0.2">
      <c r="A233" s="87"/>
      <c r="B233" s="15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221"/>
      <c r="N233" s="10"/>
      <c r="O233" s="199"/>
      <c r="P233" s="199"/>
      <c r="Q233" s="199"/>
    </row>
    <row r="234" spans="1:17" x14ac:dyDescent="0.2">
      <c r="A234" s="87"/>
      <c r="B234" s="15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221"/>
      <c r="N234" s="10"/>
      <c r="O234" s="199"/>
      <c r="P234" s="199"/>
      <c r="Q234" s="199"/>
    </row>
    <row r="235" spans="1:17" x14ac:dyDescent="0.2">
      <c r="A235" s="87"/>
      <c r="B235" s="15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221"/>
      <c r="N235" s="10"/>
      <c r="O235" s="199"/>
      <c r="P235" s="199"/>
      <c r="Q235" s="199"/>
    </row>
    <row r="236" spans="1:17" x14ac:dyDescent="0.2">
      <c r="A236" s="87"/>
      <c r="B236" s="15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221"/>
      <c r="N236" s="10"/>
      <c r="O236" s="199"/>
      <c r="P236" s="199"/>
      <c r="Q236" s="199"/>
    </row>
    <row r="237" spans="1:17" x14ac:dyDescent="0.2">
      <c r="A237" s="87"/>
      <c r="B237" s="15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221"/>
      <c r="N237" s="10"/>
      <c r="O237" s="199"/>
      <c r="P237" s="199"/>
      <c r="Q237" s="199"/>
    </row>
    <row r="238" spans="1:17" x14ac:dyDescent="0.2">
      <c r="A238" s="87"/>
      <c r="B238" s="15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221"/>
      <c r="N238" s="10"/>
      <c r="O238" s="199"/>
      <c r="P238" s="199"/>
      <c r="Q238" s="199"/>
    </row>
    <row r="239" spans="1:17" x14ac:dyDescent="0.2">
      <c r="A239" s="87"/>
      <c r="B239" s="15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221"/>
      <c r="N239" s="10"/>
      <c r="O239" s="199"/>
      <c r="P239" s="199"/>
      <c r="Q239" s="199"/>
    </row>
    <row r="240" spans="1:17" x14ac:dyDescent="0.2">
      <c r="A240" s="87"/>
      <c r="B240" s="15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221"/>
      <c r="N240" s="10"/>
      <c r="O240" s="199"/>
      <c r="P240" s="199"/>
      <c r="Q240" s="199"/>
    </row>
    <row r="241" spans="1:17" x14ac:dyDescent="0.2">
      <c r="A241" s="87"/>
      <c r="B241" s="15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221"/>
      <c r="N241" s="10"/>
      <c r="O241" s="199"/>
      <c r="P241" s="199"/>
      <c r="Q241" s="199"/>
    </row>
    <row r="242" spans="1:17" x14ac:dyDescent="0.2">
      <c r="A242" s="87"/>
      <c r="B242" s="15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221"/>
      <c r="N242" s="10"/>
      <c r="O242" s="199"/>
      <c r="P242" s="199"/>
      <c r="Q242" s="199"/>
    </row>
    <row r="243" spans="1:17" x14ac:dyDescent="0.2">
      <c r="A243" s="87"/>
      <c r="B243" s="15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221"/>
      <c r="N243" s="10"/>
      <c r="O243" s="199"/>
      <c r="P243" s="199"/>
      <c r="Q243" s="199"/>
    </row>
    <row r="244" spans="1:17" x14ac:dyDescent="0.2">
      <c r="A244" s="87"/>
      <c r="B244" s="15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221"/>
      <c r="N244" s="10"/>
      <c r="O244" s="199"/>
      <c r="P244" s="199"/>
      <c r="Q244" s="199"/>
    </row>
    <row r="245" spans="1:17" x14ac:dyDescent="0.2">
      <c r="A245" s="87"/>
      <c r="B245" s="15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221"/>
      <c r="N245" s="10"/>
      <c r="O245" s="199"/>
      <c r="P245" s="199"/>
      <c r="Q245" s="199"/>
    </row>
    <row r="246" spans="1:17" x14ac:dyDescent="0.2">
      <c r="A246" s="87"/>
      <c r="B246" s="15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221"/>
      <c r="N246" s="10"/>
      <c r="O246" s="199"/>
      <c r="P246" s="199"/>
      <c r="Q246" s="199"/>
    </row>
    <row r="247" spans="1:17" x14ac:dyDescent="0.2">
      <c r="A247" s="87"/>
      <c r="B247" s="15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221"/>
      <c r="N247" s="10"/>
      <c r="O247" s="199"/>
      <c r="P247" s="199"/>
      <c r="Q247" s="199"/>
    </row>
    <row r="248" spans="1:17" x14ac:dyDescent="0.2">
      <c r="A248" s="87"/>
      <c r="B248" s="15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221"/>
      <c r="N248" s="10"/>
      <c r="O248" s="199"/>
      <c r="P248" s="199"/>
      <c r="Q248" s="199"/>
    </row>
    <row r="249" spans="1:17" x14ac:dyDescent="0.2">
      <c r="A249" s="87"/>
      <c r="B249" s="15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221"/>
      <c r="N249" s="10"/>
      <c r="O249" s="199"/>
      <c r="P249" s="199"/>
      <c r="Q249" s="199"/>
    </row>
    <row r="250" spans="1:17" x14ac:dyDescent="0.2">
      <c r="A250" s="87"/>
      <c r="B250" s="15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221"/>
      <c r="N250" s="10"/>
      <c r="O250" s="199"/>
      <c r="P250" s="199"/>
      <c r="Q250" s="199"/>
    </row>
    <row r="251" spans="1:17" x14ac:dyDescent="0.2">
      <c r="A251" s="87"/>
      <c r="B251" s="15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221"/>
      <c r="N251" s="10"/>
      <c r="O251" s="199"/>
      <c r="P251" s="199"/>
      <c r="Q251" s="199"/>
    </row>
    <row r="252" spans="1:17" x14ac:dyDescent="0.2">
      <c r="A252" s="87"/>
      <c r="B252" s="15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221"/>
      <c r="N252" s="10"/>
      <c r="O252" s="199"/>
      <c r="P252" s="199"/>
      <c r="Q252" s="199"/>
    </row>
    <row r="253" spans="1:17" x14ac:dyDescent="0.2">
      <c r="A253" s="87"/>
      <c r="B253" s="15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221"/>
      <c r="N253" s="10"/>
      <c r="O253" s="199"/>
      <c r="P253" s="199"/>
      <c r="Q253" s="199"/>
    </row>
    <row r="254" spans="1:17" x14ac:dyDescent="0.2">
      <c r="A254" s="87"/>
      <c r="B254" s="15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221"/>
      <c r="N254" s="10"/>
      <c r="O254" s="199"/>
      <c r="P254" s="199"/>
      <c r="Q254" s="199"/>
    </row>
    <row r="255" spans="1:17" x14ac:dyDescent="0.2">
      <c r="A255" s="87"/>
      <c r="B255" s="15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221"/>
      <c r="N255" s="10"/>
      <c r="O255" s="199"/>
      <c r="P255" s="199"/>
      <c r="Q255" s="199"/>
    </row>
    <row r="256" spans="1:17" x14ac:dyDescent="0.2">
      <c r="A256" s="87"/>
      <c r="B256" s="15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221"/>
      <c r="N256" s="10"/>
      <c r="O256" s="199"/>
      <c r="P256" s="199"/>
      <c r="Q256" s="199"/>
    </row>
    <row r="257" spans="1:17" x14ac:dyDescent="0.2">
      <c r="A257" s="87"/>
      <c r="B257" s="15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221"/>
      <c r="N257" s="10"/>
      <c r="O257" s="199"/>
      <c r="P257" s="199"/>
      <c r="Q257" s="199"/>
    </row>
    <row r="258" spans="1:17" x14ac:dyDescent="0.2">
      <c r="A258" s="87"/>
      <c r="B258" s="15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221"/>
      <c r="N258" s="10"/>
      <c r="O258" s="199"/>
      <c r="P258" s="199"/>
      <c r="Q258" s="199"/>
    </row>
    <row r="259" spans="1:17" x14ac:dyDescent="0.2">
      <c r="A259" s="87"/>
      <c r="B259" s="15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221"/>
      <c r="N259" s="10"/>
      <c r="O259" s="199"/>
      <c r="P259" s="199"/>
      <c r="Q259" s="199"/>
    </row>
    <row r="260" spans="1:17" x14ac:dyDescent="0.2">
      <c r="A260" s="87"/>
      <c r="B260" s="15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221"/>
      <c r="N260" s="10"/>
      <c r="O260" s="199"/>
      <c r="P260" s="199"/>
      <c r="Q260" s="199"/>
    </row>
    <row r="261" spans="1:17" x14ac:dyDescent="0.2">
      <c r="A261" s="87"/>
      <c r="B261" s="15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221"/>
      <c r="N261" s="10"/>
      <c r="O261" s="199"/>
      <c r="P261" s="199"/>
      <c r="Q261" s="199"/>
    </row>
    <row r="262" spans="1:17" x14ac:dyDescent="0.2">
      <c r="A262" s="87"/>
      <c r="B262" s="15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221"/>
      <c r="N262" s="10"/>
      <c r="O262" s="199"/>
      <c r="P262" s="199"/>
      <c r="Q262" s="199"/>
    </row>
    <row r="263" spans="1:17" x14ac:dyDescent="0.2">
      <c r="A263" s="87"/>
      <c r="B263" s="15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221"/>
      <c r="N263" s="10"/>
      <c r="O263" s="199"/>
      <c r="P263" s="199"/>
      <c r="Q263" s="199"/>
    </row>
    <row r="264" spans="1:17" x14ac:dyDescent="0.2">
      <c r="A264" s="87"/>
      <c r="B264" s="15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221"/>
      <c r="N264" s="10"/>
      <c r="O264" s="199"/>
      <c r="P264" s="199"/>
      <c r="Q264" s="199"/>
    </row>
    <row r="265" spans="1:17" x14ac:dyDescent="0.2">
      <c r="A265" s="87"/>
      <c r="B265" s="15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221"/>
      <c r="N265" s="10"/>
      <c r="O265" s="199"/>
      <c r="P265" s="199"/>
      <c r="Q265" s="199"/>
    </row>
    <row r="266" spans="1:17" x14ac:dyDescent="0.2">
      <c r="A266" s="87"/>
      <c r="B266" s="15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221"/>
      <c r="N266" s="10"/>
      <c r="O266" s="199"/>
      <c r="P266" s="199"/>
      <c r="Q266" s="199"/>
    </row>
    <row r="267" spans="1:17" x14ac:dyDescent="0.2">
      <c r="A267" s="87"/>
      <c r="B267" s="15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221"/>
      <c r="N267" s="10"/>
      <c r="O267" s="199"/>
      <c r="P267" s="199"/>
      <c r="Q267" s="199"/>
    </row>
    <row r="268" spans="1:17" x14ac:dyDescent="0.2">
      <c r="A268" s="87"/>
      <c r="B268" s="15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221"/>
      <c r="N268" s="10"/>
      <c r="O268" s="199"/>
      <c r="P268" s="199"/>
      <c r="Q268" s="199"/>
    </row>
    <row r="269" spans="1:17" x14ac:dyDescent="0.2">
      <c r="A269" s="87"/>
      <c r="B269" s="15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221"/>
      <c r="N269" s="10"/>
      <c r="O269" s="199"/>
      <c r="P269" s="199"/>
      <c r="Q269" s="199"/>
    </row>
    <row r="270" spans="1:17" x14ac:dyDescent="0.2">
      <c r="A270" s="87"/>
      <c r="B270" s="15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221"/>
      <c r="N270" s="10"/>
      <c r="O270" s="199"/>
      <c r="P270" s="199"/>
      <c r="Q270" s="199"/>
    </row>
    <row r="271" spans="1:17" x14ac:dyDescent="0.2">
      <c r="A271" s="87"/>
      <c r="B271" s="15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221"/>
      <c r="N271" s="10"/>
      <c r="O271" s="199"/>
      <c r="P271" s="199"/>
      <c r="Q271" s="199"/>
    </row>
    <row r="272" spans="1:17" x14ac:dyDescent="0.2">
      <c r="A272" s="87"/>
      <c r="B272" s="15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221"/>
      <c r="N272" s="10"/>
      <c r="O272" s="199"/>
      <c r="P272" s="199"/>
      <c r="Q272" s="199"/>
    </row>
    <row r="273" spans="1:17" x14ac:dyDescent="0.2">
      <c r="A273" s="87"/>
      <c r="B273" s="15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221"/>
      <c r="N273" s="10"/>
      <c r="O273" s="199"/>
      <c r="P273" s="199"/>
      <c r="Q273" s="199"/>
    </row>
    <row r="274" spans="1:17" x14ac:dyDescent="0.2">
      <c r="A274" s="87"/>
      <c r="B274" s="15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221"/>
      <c r="N274" s="10"/>
      <c r="O274" s="199"/>
      <c r="P274" s="199"/>
      <c r="Q274" s="199"/>
    </row>
    <row r="275" spans="1:17" x14ac:dyDescent="0.2">
      <c r="A275" s="87"/>
      <c r="B275" s="15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221"/>
      <c r="N275" s="10"/>
      <c r="O275" s="199"/>
      <c r="P275" s="199"/>
      <c r="Q275" s="199"/>
    </row>
    <row r="276" spans="1:17" x14ac:dyDescent="0.2">
      <c r="A276" s="87"/>
      <c r="B276" s="15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221"/>
      <c r="N276" s="10"/>
      <c r="O276" s="199"/>
      <c r="P276" s="199"/>
      <c r="Q276" s="199"/>
    </row>
    <row r="277" spans="1:17" x14ac:dyDescent="0.2">
      <c r="A277" s="87"/>
      <c r="B277" s="15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221"/>
      <c r="N277" s="10"/>
      <c r="O277" s="199"/>
      <c r="P277" s="199"/>
      <c r="Q277" s="199"/>
    </row>
    <row r="278" spans="1:17" x14ac:dyDescent="0.2">
      <c r="A278" s="87"/>
      <c r="B278" s="15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221"/>
      <c r="N278" s="10"/>
      <c r="O278" s="199"/>
      <c r="P278" s="199"/>
      <c r="Q278" s="199"/>
    </row>
    <row r="279" spans="1:17" x14ac:dyDescent="0.2">
      <c r="A279" s="87"/>
      <c r="B279" s="15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221"/>
      <c r="N279" s="10"/>
      <c r="O279" s="199"/>
      <c r="P279" s="199"/>
      <c r="Q279" s="199"/>
    </row>
    <row r="280" spans="1:17" x14ac:dyDescent="0.2">
      <c r="A280" s="87"/>
      <c r="B280" s="15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221"/>
      <c r="N280" s="10"/>
      <c r="O280" s="199"/>
      <c r="P280" s="199"/>
      <c r="Q280" s="199"/>
    </row>
    <row r="281" spans="1:17" x14ac:dyDescent="0.2">
      <c r="A281" s="87"/>
      <c r="B281" s="15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221"/>
      <c r="N281" s="10"/>
      <c r="O281" s="199"/>
      <c r="P281" s="199"/>
      <c r="Q281" s="199"/>
    </row>
    <row r="282" spans="1:17" x14ac:dyDescent="0.2">
      <c r="A282" s="87"/>
      <c r="B282" s="15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221"/>
      <c r="N282" s="10"/>
      <c r="O282" s="199"/>
      <c r="P282" s="199"/>
      <c r="Q282" s="199"/>
    </row>
    <row r="283" spans="1:17" x14ac:dyDescent="0.2">
      <c r="A283" s="87"/>
      <c r="B283" s="15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221"/>
      <c r="N283" s="10"/>
      <c r="O283" s="199"/>
      <c r="P283" s="199"/>
      <c r="Q283" s="199"/>
    </row>
    <row r="284" spans="1:17" x14ac:dyDescent="0.2">
      <c r="A284" s="87"/>
      <c r="B284" s="15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221"/>
      <c r="N284" s="10"/>
      <c r="O284" s="199"/>
      <c r="P284" s="199"/>
      <c r="Q284" s="199"/>
    </row>
    <row r="285" spans="1:17" x14ac:dyDescent="0.2">
      <c r="A285" s="87"/>
      <c r="B285" s="15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221"/>
      <c r="N285" s="10"/>
      <c r="O285" s="199"/>
      <c r="P285" s="199"/>
      <c r="Q285" s="199"/>
    </row>
    <row r="286" spans="1:17" x14ac:dyDescent="0.2">
      <c r="A286" s="87"/>
      <c r="B286" s="15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221"/>
      <c r="N286" s="10"/>
      <c r="O286" s="199"/>
      <c r="P286" s="199"/>
      <c r="Q286" s="199"/>
    </row>
    <row r="287" spans="1:17" x14ac:dyDescent="0.2">
      <c r="A287" s="87"/>
      <c r="B287" s="15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221"/>
      <c r="N287" s="10"/>
      <c r="O287" s="199"/>
      <c r="P287" s="199"/>
      <c r="Q287" s="199"/>
    </row>
    <row r="288" spans="1:17" x14ac:dyDescent="0.2">
      <c r="A288" s="87"/>
      <c r="B288" s="15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221"/>
      <c r="N288" s="10"/>
      <c r="O288" s="199"/>
      <c r="P288" s="199"/>
      <c r="Q288" s="199"/>
    </row>
    <row r="289" spans="1:17" x14ac:dyDescent="0.2">
      <c r="A289" s="87"/>
      <c r="B289" s="15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221"/>
      <c r="N289" s="10"/>
      <c r="O289" s="199"/>
      <c r="P289" s="199"/>
      <c r="Q289" s="199"/>
    </row>
    <row r="290" spans="1:17" x14ac:dyDescent="0.2">
      <c r="A290" s="87"/>
      <c r="B290" s="15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221"/>
      <c r="N290" s="10"/>
      <c r="O290" s="199"/>
      <c r="P290" s="199"/>
      <c r="Q290" s="199"/>
    </row>
    <row r="291" spans="1:17" x14ac:dyDescent="0.2">
      <c r="A291" s="87"/>
      <c r="B291" s="15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221"/>
      <c r="N291" s="10"/>
      <c r="O291" s="199"/>
      <c r="P291" s="199"/>
      <c r="Q291" s="199"/>
    </row>
    <row r="292" spans="1:17" x14ac:dyDescent="0.2">
      <c r="A292" s="87"/>
      <c r="B292" s="15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221"/>
      <c r="N292" s="10"/>
      <c r="O292" s="199"/>
      <c r="P292" s="199"/>
      <c r="Q292" s="199"/>
    </row>
    <row r="293" spans="1:17" x14ac:dyDescent="0.2">
      <c r="A293" s="87"/>
      <c r="B293" s="15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221"/>
      <c r="N293" s="10"/>
      <c r="O293" s="199"/>
      <c r="P293" s="199"/>
      <c r="Q293" s="199"/>
    </row>
    <row r="294" spans="1:17" x14ac:dyDescent="0.2">
      <c r="A294" s="87"/>
      <c r="B294" s="15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221"/>
      <c r="N294" s="10"/>
      <c r="O294" s="199"/>
      <c r="P294" s="199"/>
      <c r="Q294" s="199"/>
    </row>
    <row r="295" spans="1:17" x14ac:dyDescent="0.2">
      <c r="A295" s="87"/>
      <c r="B295" s="15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221"/>
      <c r="N295" s="10"/>
      <c r="O295" s="199"/>
      <c r="P295" s="199"/>
      <c r="Q295" s="199"/>
    </row>
    <row r="296" spans="1:17" x14ac:dyDescent="0.2">
      <c r="A296" s="87"/>
      <c r="B296" s="15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221"/>
      <c r="N296" s="10"/>
      <c r="O296" s="199"/>
      <c r="P296" s="199"/>
      <c r="Q296" s="199"/>
    </row>
    <row r="297" spans="1:17" x14ac:dyDescent="0.2">
      <c r="A297" s="87"/>
      <c r="B297" s="15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221"/>
      <c r="N297" s="10"/>
      <c r="O297" s="199"/>
      <c r="P297" s="199"/>
      <c r="Q297" s="199"/>
    </row>
    <row r="298" spans="1:17" x14ac:dyDescent="0.2">
      <c r="A298" s="87"/>
      <c r="B298" s="15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221"/>
      <c r="N298" s="10"/>
      <c r="O298" s="199"/>
      <c r="P298" s="199"/>
      <c r="Q298" s="199"/>
    </row>
    <row r="299" spans="1:17" x14ac:dyDescent="0.2">
      <c r="A299" s="87"/>
      <c r="B299" s="15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221"/>
      <c r="N299" s="10"/>
      <c r="O299" s="199"/>
      <c r="P299" s="199"/>
      <c r="Q299" s="199"/>
    </row>
    <row r="300" spans="1:17" x14ac:dyDescent="0.2">
      <c r="A300" s="87"/>
      <c r="B300" s="15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221"/>
      <c r="N300" s="10"/>
      <c r="O300" s="199"/>
      <c r="P300" s="199"/>
      <c r="Q300" s="199"/>
    </row>
    <row r="301" spans="1:17" x14ac:dyDescent="0.2">
      <c r="A301" s="87"/>
      <c r="B301" s="15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221"/>
      <c r="N301" s="10"/>
      <c r="O301" s="199"/>
      <c r="P301" s="199"/>
      <c r="Q301" s="199"/>
    </row>
    <row r="302" spans="1:17" x14ac:dyDescent="0.2">
      <c r="A302" s="87"/>
      <c r="B302" s="15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221"/>
      <c r="N302" s="10"/>
      <c r="O302" s="199"/>
      <c r="P302" s="199"/>
      <c r="Q302" s="199"/>
    </row>
    <row r="303" spans="1:17" x14ac:dyDescent="0.2">
      <c r="A303" s="87"/>
      <c r="B303" s="15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221"/>
      <c r="N303" s="10"/>
      <c r="O303" s="199"/>
      <c r="P303" s="199"/>
      <c r="Q303" s="199"/>
    </row>
    <row r="304" spans="1:17" x14ac:dyDescent="0.2">
      <c r="A304" s="87"/>
      <c r="B304" s="15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221"/>
      <c r="N304" s="10"/>
      <c r="O304" s="199"/>
      <c r="P304" s="199"/>
      <c r="Q304" s="199"/>
    </row>
    <row r="305" spans="1:17" x14ac:dyDescent="0.2">
      <c r="A305" s="87"/>
      <c r="B305" s="15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221"/>
      <c r="N305" s="10"/>
      <c r="O305" s="199"/>
      <c r="P305" s="199"/>
      <c r="Q305" s="199"/>
    </row>
    <row r="306" spans="1:17" x14ac:dyDescent="0.2">
      <c r="A306" s="87"/>
      <c r="B306" s="15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221"/>
      <c r="N306" s="10"/>
      <c r="O306" s="199"/>
      <c r="P306" s="199"/>
      <c r="Q306" s="199"/>
    </row>
    <row r="307" spans="1:17" x14ac:dyDescent="0.2">
      <c r="A307" s="87"/>
      <c r="B307" s="15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221"/>
      <c r="N307" s="10"/>
      <c r="O307" s="199"/>
      <c r="P307" s="199"/>
      <c r="Q307" s="199"/>
    </row>
    <row r="308" spans="1:17" x14ac:dyDescent="0.2">
      <c r="A308" s="87"/>
      <c r="B308" s="15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221"/>
      <c r="N308" s="10"/>
      <c r="O308" s="199"/>
      <c r="P308" s="199"/>
      <c r="Q308" s="199"/>
    </row>
    <row r="309" spans="1:17" x14ac:dyDescent="0.2">
      <c r="A309" s="87"/>
      <c r="B309" s="15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221"/>
      <c r="N309" s="10"/>
      <c r="O309" s="199"/>
      <c r="P309" s="199"/>
      <c r="Q309" s="199"/>
    </row>
    <row r="310" spans="1:17" x14ac:dyDescent="0.2">
      <c r="A310" s="87"/>
      <c r="B310" s="15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221"/>
      <c r="N310" s="10"/>
      <c r="O310" s="199"/>
      <c r="P310" s="199"/>
      <c r="Q310" s="199"/>
    </row>
    <row r="311" spans="1:17" x14ac:dyDescent="0.2">
      <c r="A311" s="87"/>
      <c r="B311" s="15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221"/>
      <c r="N311" s="10"/>
      <c r="O311" s="199"/>
      <c r="P311" s="199"/>
      <c r="Q311" s="199"/>
    </row>
    <row r="312" spans="1:17" x14ac:dyDescent="0.2">
      <c r="A312" s="87"/>
      <c r="B312" s="15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221"/>
      <c r="N312" s="10"/>
      <c r="O312" s="199"/>
      <c r="P312" s="199"/>
      <c r="Q312" s="199"/>
    </row>
    <row r="313" spans="1:17" x14ac:dyDescent="0.2">
      <c r="A313" s="87"/>
      <c r="B313" s="15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221"/>
      <c r="N313" s="10"/>
      <c r="O313" s="199"/>
      <c r="P313" s="199"/>
      <c r="Q313" s="199"/>
    </row>
    <row r="314" spans="1:17" x14ac:dyDescent="0.2">
      <c r="A314" s="87"/>
      <c r="B314" s="15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221"/>
      <c r="N314" s="10"/>
      <c r="O314" s="199"/>
      <c r="P314" s="199"/>
      <c r="Q314" s="199"/>
    </row>
    <row r="315" spans="1:17" x14ac:dyDescent="0.2">
      <c r="A315" s="87"/>
      <c r="B315" s="15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221"/>
      <c r="N315" s="10"/>
      <c r="O315" s="199"/>
      <c r="P315" s="199"/>
      <c r="Q315" s="199"/>
    </row>
    <row r="316" spans="1:17" x14ac:dyDescent="0.2">
      <c r="A316" s="87"/>
      <c r="B316" s="15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221"/>
      <c r="N316" s="10"/>
      <c r="O316" s="199"/>
      <c r="P316" s="199"/>
      <c r="Q316" s="199"/>
    </row>
    <row r="317" spans="1:17" x14ac:dyDescent="0.2">
      <c r="A317" s="87"/>
      <c r="B317" s="15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221"/>
      <c r="N317" s="10"/>
      <c r="O317" s="199"/>
      <c r="P317" s="199"/>
      <c r="Q317" s="199"/>
    </row>
    <row r="318" spans="1:17" x14ac:dyDescent="0.2">
      <c r="A318" s="87"/>
      <c r="B318" s="15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221"/>
      <c r="N318" s="10"/>
      <c r="O318" s="199"/>
      <c r="P318" s="199"/>
      <c r="Q318" s="199"/>
    </row>
    <row r="319" spans="1:17" x14ac:dyDescent="0.2">
      <c r="A319" s="87"/>
      <c r="B319" s="15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221"/>
      <c r="N319" s="10"/>
      <c r="O319" s="199"/>
      <c r="P319" s="199"/>
      <c r="Q319" s="199"/>
    </row>
    <row r="320" spans="1:17" x14ac:dyDescent="0.2">
      <c r="A320" s="87"/>
      <c r="B320" s="15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221"/>
      <c r="N320" s="10"/>
      <c r="O320" s="199"/>
      <c r="P320" s="199"/>
      <c r="Q320" s="199"/>
    </row>
    <row r="321" spans="1:17" x14ac:dyDescent="0.2">
      <c r="A321" s="87"/>
      <c r="B321" s="15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221"/>
      <c r="N321" s="10"/>
      <c r="O321" s="199"/>
      <c r="P321" s="199"/>
      <c r="Q321" s="199"/>
    </row>
    <row r="322" spans="1:17" x14ac:dyDescent="0.2">
      <c r="A322" s="87"/>
      <c r="B322" s="15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221"/>
      <c r="N322" s="10"/>
      <c r="O322" s="199"/>
      <c r="P322" s="199"/>
      <c r="Q322" s="199"/>
    </row>
    <row r="323" spans="1:17" x14ac:dyDescent="0.2">
      <c r="A323" s="87"/>
      <c r="B323" s="15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221"/>
      <c r="N323" s="10"/>
      <c r="O323" s="199"/>
      <c r="P323" s="199"/>
      <c r="Q323" s="199"/>
    </row>
    <row r="324" spans="1:17" x14ac:dyDescent="0.2">
      <c r="A324" s="87"/>
      <c r="B324" s="15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221"/>
      <c r="N324" s="10"/>
      <c r="O324" s="199"/>
      <c r="P324" s="199"/>
      <c r="Q324" s="199"/>
    </row>
    <row r="325" spans="1:17" x14ac:dyDescent="0.2">
      <c r="A325" s="87"/>
      <c r="B325" s="15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221"/>
      <c r="N325" s="10"/>
      <c r="O325" s="199"/>
      <c r="P325" s="199"/>
      <c r="Q325" s="199"/>
    </row>
    <row r="326" spans="1:17" x14ac:dyDescent="0.2">
      <c r="A326" s="87"/>
      <c r="B326" s="15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221"/>
      <c r="N326" s="10"/>
      <c r="O326" s="199"/>
      <c r="P326" s="199"/>
      <c r="Q326" s="199"/>
    </row>
    <row r="327" spans="1:17" x14ac:dyDescent="0.2">
      <c r="A327" s="87"/>
      <c r="B327" s="15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221"/>
      <c r="N327" s="10"/>
      <c r="O327" s="199"/>
      <c r="P327" s="199"/>
      <c r="Q327" s="199"/>
    </row>
    <row r="328" spans="1:17" x14ac:dyDescent="0.2">
      <c r="A328" s="87"/>
      <c r="B328" s="15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221"/>
      <c r="N328" s="10"/>
      <c r="O328" s="199"/>
      <c r="P328" s="199"/>
      <c r="Q328" s="199"/>
    </row>
    <row r="329" spans="1:17" x14ac:dyDescent="0.2">
      <c r="A329" s="87"/>
      <c r="B329" s="15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221"/>
      <c r="N329" s="10"/>
      <c r="O329" s="199"/>
      <c r="P329" s="199"/>
      <c r="Q329" s="199"/>
    </row>
    <row r="330" spans="1:17" x14ac:dyDescent="0.2">
      <c r="A330" s="87"/>
      <c r="B330" s="15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221"/>
      <c r="N330" s="10"/>
      <c r="O330" s="199"/>
      <c r="P330" s="199"/>
      <c r="Q330" s="199"/>
    </row>
    <row r="331" spans="1:17" x14ac:dyDescent="0.2">
      <c r="A331" s="87"/>
      <c r="B331" s="15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221"/>
      <c r="N331" s="10"/>
      <c r="O331" s="199"/>
      <c r="P331" s="199"/>
      <c r="Q331" s="199"/>
    </row>
    <row r="332" spans="1:17" x14ac:dyDescent="0.2">
      <c r="A332" s="87"/>
      <c r="B332" s="15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221"/>
      <c r="N332" s="10"/>
      <c r="O332" s="199"/>
      <c r="P332" s="199"/>
      <c r="Q332" s="199"/>
    </row>
    <row r="333" spans="1:17" x14ac:dyDescent="0.2">
      <c r="A333" s="87"/>
      <c r="B333" s="15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221"/>
      <c r="N333" s="10"/>
      <c r="O333" s="199"/>
      <c r="P333" s="199"/>
      <c r="Q333" s="199"/>
    </row>
    <row r="334" spans="1:17" x14ac:dyDescent="0.2">
      <c r="A334" s="87"/>
      <c r="B334" s="15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221"/>
      <c r="N334" s="10"/>
      <c r="O334" s="199"/>
      <c r="P334" s="199"/>
      <c r="Q334" s="199"/>
    </row>
    <row r="335" spans="1:17" x14ac:dyDescent="0.2">
      <c r="A335" s="87"/>
      <c r="B335" s="15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221"/>
      <c r="N335" s="10"/>
      <c r="O335" s="199"/>
      <c r="P335" s="199"/>
      <c r="Q335" s="199"/>
    </row>
    <row r="336" spans="1:17" x14ac:dyDescent="0.2">
      <c r="A336" s="87"/>
      <c r="B336" s="15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221"/>
      <c r="N336" s="10"/>
      <c r="O336" s="199"/>
      <c r="P336" s="199"/>
      <c r="Q336" s="199"/>
    </row>
    <row r="337" spans="1:17" x14ac:dyDescent="0.2">
      <c r="A337" s="87"/>
      <c r="B337" s="15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221"/>
      <c r="N337" s="10"/>
      <c r="O337" s="199"/>
      <c r="P337" s="199"/>
      <c r="Q337" s="199"/>
    </row>
    <row r="338" spans="1:17" x14ac:dyDescent="0.2">
      <c r="A338" s="87"/>
      <c r="B338" s="15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221"/>
      <c r="N338" s="10"/>
      <c r="O338" s="199"/>
      <c r="P338" s="199"/>
      <c r="Q338" s="199"/>
    </row>
    <row r="339" spans="1:17" x14ac:dyDescent="0.2">
      <c r="A339" s="87"/>
      <c r="B339" s="15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221"/>
      <c r="N339" s="10"/>
      <c r="O339" s="199"/>
      <c r="P339" s="199"/>
      <c r="Q339" s="199"/>
    </row>
    <row r="340" spans="1:17" x14ac:dyDescent="0.2">
      <c r="A340" s="87"/>
      <c r="B340" s="15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221"/>
      <c r="N340" s="10"/>
      <c r="O340" s="199"/>
      <c r="P340" s="199"/>
      <c r="Q340" s="199"/>
    </row>
    <row r="341" spans="1:17" x14ac:dyDescent="0.2">
      <c r="A341" s="87"/>
      <c r="B341" s="15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221"/>
      <c r="N341" s="10"/>
      <c r="O341" s="199"/>
      <c r="P341" s="199"/>
      <c r="Q341" s="199"/>
    </row>
    <row r="342" spans="1:17" x14ac:dyDescent="0.2">
      <c r="A342" s="87"/>
      <c r="B342" s="15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221"/>
      <c r="N342" s="10"/>
      <c r="O342" s="199"/>
      <c r="P342" s="199"/>
      <c r="Q342" s="199"/>
    </row>
    <row r="343" spans="1:17" x14ac:dyDescent="0.2">
      <c r="A343" s="87"/>
      <c r="B343" s="15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221"/>
      <c r="N343" s="10"/>
      <c r="O343" s="199"/>
      <c r="P343" s="199"/>
      <c r="Q343" s="199"/>
    </row>
    <row r="344" spans="1:17" x14ac:dyDescent="0.2">
      <c r="A344" s="87"/>
      <c r="B344" s="15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221"/>
      <c r="N344" s="10"/>
      <c r="O344" s="199"/>
      <c r="P344" s="199"/>
      <c r="Q344" s="199"/>
    </row>
    <row r="345" spans="1:17" x14ac:dyDescent="0.2">
      <c r="A345" s="87"/>
      <c r="B345" s="15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221"/>
      <c r="N345" s="10"/>
      <c r="O345" s="199"/>
      <c r="P345" s="199"/>
      <c r="Q345" s="199"/>
    </row>
    <row r="346" spans="1:17" x14ac:dyDescent="0.2">
      <c r="A346" s="87"/>
      <c r="B346" s="15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221"/>
      <c r="N346" s="10"/>
      <c r="O346" s="199"/>
      <c r="P346" s="199"/>
      <c r="Q346" s="199"/>
    </row>
    <row r="347" spans="1:17" x14ac:dyDescent="0.2">
      <c r="A347" s="87"/>
      <c r="B347" s="15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221"/>
      <c r="N347" s="10"/>
      <c r="O347" s="199"/>
      <c r="P347" s="199"/>
      <c r="Q347" s="199"/>
    </row>
    <row r="348" spans="1:17" x14ac:dyDescent="0.2">
      <c r="A348" s="87"/>
      <c r="B348" s="15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221"/>
      <c r="N348" s="10"/>
      <c r="O348" s="199"/>
      <c r="P348" s="199"/>
      <c r="Q348" s="199"/>
    </row>
    <row r="349" spans="1:17" x14ac:dyDescent="0.2">
      <c r="A349" s="87"/>
      <c r="B349" s="15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221"/>
      <c r="N349" s="10"/>
      <c r="O349" s="199"/>
      <c r="P349" s="199"/>
      <c r="Q349" s="199"/>
    </row>
    <row r="350" spans="1:17" x14ac:dyDescent="0.2">
      <c r="A350" s="87"/>
      <c r="B350" s="15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221"/>
      <c r="N350" s="10"/>
      <c r="O350" s="199"/>
      <c r="P350" s="199"/>
      <c r="Q350" s="199"/>
    </row>
    <row r="351" spans="1:17" x14ac:dyDescent="0.2">
      <c r="A351" s="87"/>
      <c r="B351" s="15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221"/>
      <c r="N351" s="10"/>
      <c r="O351" s="199"/>
      <c r="P351" s="199"/>
      <c r="Q351" s="199"/>
    </row>
    <row r="352" spans="1:17" x14ac:dyDescent="0.2">
      <c r="A352" s="87"/>
      <c r="B352" s="15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221"/>
      <c r="N352" s="10"/>
      <c r="O352" s="199"/>
      <c r="P352" s="199"/>
      <c r="Q352" s="199"/>
    </row>
    <row r="353" spans="1:17" x14ac:dyDescent="0.2">
      <c r="A353" s="87"/>
      <c r="B353" s="15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221"/>
      <c r="N353" s="10"/>
      <c r="O353" s="199"/>
      <c r="P353" s="199"/>
      <c r="Q353" s="199"/>
    </row>
    <row r="354" spans="1:17" x14ac:dyDescent="0.2">
      <c r="A354" s="87"/>
      <c r="B354" s="15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221"/>
      <c r="N354" s="10"/>
      <c r="O354" s="199"/>
      <c r="P354" s="199"/>
      <c r="Q354" s="199"/>
    </row>
    <row r="355" spans="1:17" x14ac:dyDescent="0.2">
      <c r="A355" s="87"/>
      <c r="B355" s="15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221"/>
      <c r="N355" s="10"/>
      <c r="O355" s="199"/>
      <c r="P355" s="199"/>
      <c r="Q355" s="199"/>
    </row>
    <row r="356" spans="1:17" x14ac:dyDescent="0.2">
      <c r="A356" s="87"/>
      <c r="B356" s="15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221"/>
      <c r="N356" s="10"/>
      <c r="O356" s="199"/>
      <c r="P356" s="199"/>
      <c r="Q356" s="199"/>
    </row>
    <row r="357" spans="1:17" x14ac:dyDescent="0.2">
      <c r="A357" s="87"/>
      <c r="B357" s="15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221"/>
      <c r="N357" s="10"/>
      <c r="O357" s="199"/>
      <c r="P357" s="199"/>
      <c r="Q357" s="199"/>
    </row>
    <row r="358" spans="1:17" x14ac:dyDescent="0.2">
      <c r="A358" s="87"/>
      <c r="B358" s="15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221"/>
      <c r="N358" s="10"/>
      <c r="O358" s="199"/>
      <c r="P358" s="199"/>
      <c r="Q358" s="199"/>
    </row>
    <row r="359" spans="1:17" x14ac:dyDescent="0.2">
      <c r="A359" s="87"/>
      <c r="B359" s="15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221"/>
      <c r="N359" s="10"/>
      <c r="O359" s="199"/>
      <c r="P359" s="199"/>
      <c r="Q359" s="199"/>
    </row>
    <row r="360" spans="1:17" x14ac:dyDescent="0.2">
      <c r="A360" s="87"/>
      <c r="B360" s="15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221"/>
      <c r="N360" s="10"/>
      <c r="O360" s="199"/>
      <c r="P360" s="199"/>
      <c r="Q360" s="199"/>
    </row>
    <row r="361" spans="1:17" x14ac:dyDescent="0.2">
      <c r="A361" s="87"/>
      <c r="B361" s="15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221"/>
      <c r="N361" s="10"/>
      <c r="O361" s="199"/>
      <c r="P361" s="199"/>
      <c r="Q361" s="199"/>
    </row>
    <row r="362" spans="1:17" x14ac:dyDescent="0.2">
      <c r="A362" s="87"/>
      <c r="B362" s="15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221"/>
      <c r="N362" s="10"/>
      <c r="O362" s="199"/>
      <c r="P362" s="199"/>
      <c r="Q362" s="199"/>
    </row>
    <row r="363" spans="1:17" x14ac:dyDescent="0.2">
      <c r="A363" s="87"/>
      <c r="B363" s="15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221"/>
      <c r="N363" s="10"/>
      <c r="O363" s="199"/>
      <c r="P363" s="199"/>
      <c r="Q363" s="199"/>
    </row>
    <row r="364" spans="1:17" x14ac:dyDescent="0.2">
      <c r="A364" s="87"/>
      <c r="B364" s="15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221"/>
      <c r="N364" s="10"/>
      <c r="O364" s="199"/>
      <c r="P364" s="199"/>
      <c r="Q364" s="199"/>
    </row>
    <row r="365" spans="1:17" x14ac:dyDescent="0.2">
      <c r="A365" s="87"/>
      <c r="B365" s="15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221"/>
      <c r="N365" s="10"/>
      <c r="O365" s="199"/>
      <c r="P365" s="199"/>
      <c r="Q365" s="199"/>
    </row>
    <row r="366" spans="1:17" x14ac:dyDescent="0.2">
      <c r="A366" s="87"/>
      <c r="B366" s="15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221"/>
      <c r="N366" s="10"/>
      <c r="O366" s="199"/>
      <c r="P366" s="199"/>
      <c r="Q366" s="199"/>
    </row>
    <row r="367" spans="1:17" x14ac:dyDescent="0.2">
      <c r="A367" s="87"/>
      <c r="B367" s="15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221"/>
      <c r="N367" s="10"/>
      <c r="O367" s="199"/>
      <c r="P367" s="199"/>
      <c r="Q367" s="199"/>
    </row>
    <row r="368" spans="1:17" x14ac:dyDescent="0.2">
      <c r="A368" s="87"/>
      <c r="B368" s="15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221"/>
      <c r="N368" s="10"/>
      <c r="O368" s="199"/>
      <c r="P368" s="199"/>
      <c r="Q368" s="199"/>
    </row>
    <row r="369" spans="1:17" x14ac:dyDescent="0.2">
      <c r="A369" s="87"/>
      <c r="B369" s="15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221"/>
      <c r="N369" s="10"/>
      <c r="O369" s="199"/>
      <c r="P369" s="199"/>
      <c r="Q369" s="199"/>
    </row>
    <row r="370" spans="1:17" x14ac:dyDescent="0.2">
      <c r="A370" s="87"/>
      <c r="B370" s="15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221"/>
      <c r="N370" s="10"/>
      <c r="O370" s="199"/>
      <c r="P370" s="199"/>
      <c r="Q370" s="199"/>
    </row>
    <row r="371" spans="1:17" x14ac:dyDescent="0.2">
      <c r="A371" s="87"/>
      <c r="B371" s="15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221"/>
      <c r="N371" s="10"/>
      <c r="O371" s="199"/>
      <c r="P371" s="199"/>
      <c r="Q371" s="199"/>
    </row>
    <row r="372" spans="1:17" x14ac:dyDescent="0.2">
      <c r="A372" s="87"/>
      <c r="B372" s="15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221"/>
      <c r="N372" s="10"/>
      <c r="O372" s="199"/>
      <c r="P372" s="199"/>
      <c r="Q372" s="199"/>
    </row>
    <row r="373" spans="1:17" x14ac:dyDescent="0.2">
      <c r="A373" s="87"/>
      <c r="B373" s="15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221"/>
      <c r="N373" s="10"/>
      <c r="O373" s="199"/>
      <c r="P373" s="199"/>
      <c r="Q373" s="199"/>
    </row>
    <row r="374" spans="1:17" x14ac:dyDescent="0.2">
      <c r="A374" s="87"/>
      <c r="B374" s="15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221"/>
      <c r="N374" s="10"/>
      <c r="O374" s="199"/>
      <c r="P374" s="199"/>
      <c r="Q374" s="199"/>
    </row>
    <row r="375" spans="1:17" x14ac:dyDescent="0.2">
      <c r="A375" s="87"/>
      <c r="B375" s="15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221"/>
      <c r="N375" s="10"/>
      <c r="O375" s="199"/>
      <c r="P375" s="199"/>
      <c r="Q375" s="199"/>
    </row>
    <row r="376" spans="1:17" x14ac:dyDescent="0.2">
      <c r="A376" s="87"/>
      <c r="B376" s="15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221"/>
      <c r="N376" s="10"/>
      <c r="O376" s="199"/>
      <c r="P376" s="199"/>
      <c r="Q376" s="199"/>
    </row>
    <row r="377" spans="1:17" x14ac:dyDescent="0.2">
      <c r="A377" s="87"/>
      <c r="B377" s="15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221"/>
      <c r="N377" s="10"/>
      <c r="O377" s="199"/>
      <c r="P377" s="199"/>
      <c r="Q377" s="199"/>
    </row>
    <row r="378" spans="1:17" x14ac:dyDescent="0.2">
      <c r="A378" s="87"/>
      <c r="B378" s="15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221"/>
      <c r="N378" s="10"/>
      <c r="O378" s="199"/>
      <c r="P378" s="199"/>
      <c r="Q378" s="199"/>
    </row>
    <row r="379" spans="1:17" x14ac:dyDescent="0.2">
      <c r="A379" s="87"/>
      <c r="B379" s="15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221"/>
      <c r="N379" s="10"/>
      <c r="O379" s="199"/>
      <c r="P379" s="199"/>
      <c r="Q379" s="199"/>
    </row>
    <row r="380" spans="1:17" x14ac:dyDescent="0.2">
      <c r="A380" s="87"/>
      <c r="B380" s="15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221"/>
      <c r="N380" s="10"/>
      <c r="O380" s="199"/>
      <c r="P380" s="199"/>
      <c r="Q380" s="199"/>
    </row>
    <row r="381" spans="1:17" x14ac:dyDescent="0.2">
      <c r="A381" s="87"/>
      <c r="B381" s="15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221"/>
      <c r="N381" s="10"/>
      <c r="O381" s="199"/>
      <c r="P381" s="199"/>
      <c r="Q381" s="199"/>
    </row>
    <row r="382" spans="1:17" x14ac:dyDescent="0.2">
      <c r="A382" s="87"/>
      <c r="B382" s="15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221"/>
      <c r="N382" s="10"/>
      <c r="O382" s="199"/>
      <c r="P382" s="199"/>
      <c r="Q382" s="199"/>
    </row>
    <row r="383" spans="1:17" x14ac:dyDescent="0.2">
      <c r="A383" s="87"/>
      <c r="B383" s="15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221"/>
      <c r="N383" s="10"/>
      <c r="O383" s="199"/>
      <c r="P383" s="199"/>
      <c r="Q383" s="199"/>
    </row>
    <row r="384" spans="1:17" x14ac:dyDescent="0.2">
      <c r="A384" s="87"/>
      <c r="B384" s="15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221"/>
      <c r="N384" s="10"/>
      <c r="O384" s="199"/>
      <c r="P384" s="199"/>
      <c r="Q384" s="199"/>
    </row>
    <row r="385" spans="1:17" x14ac:dyDescent="0.2">
      <c r="A385" s="87"/>
      <c r="B385" s="15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221"/>
      <c r="N385" s="10"/>
      <c r="O385" s="199"/>
      <c r="P385" s="199"/>
      <c r="Q385" s="199"/>
    </row>
    <row r="386" spans="1:17" x14ac:dyDescent="0.2">
      <c r="A386" s="87"/>
      <c r="B386" s="15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221"/>
      <c r="N386" s="10"/>
      <c r="O386" s="199"/>
      <c r="P386" s="199"/>
      <c r="Q386" s="199"/>
    </row>
    <row r="387" spans="1:17" x14ac:dyDescent="0.2">
      <c r="A387" s="87"/>
      <c r="B387" s="15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221"/>
      <c r="N387" s="10"/>
      <c r="O387" s="199"/>
      <c r="P387" s="199"/>
      <c r="Q387" s="199"/>
    </row>
    <row r="388" spans="1:17" x14ac:dyDescent="0.2">
      <c r="A388" s="87"/>
      <c r="B388" s="15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221"/>
      <c r="N388" s="10"/>
      <c r="O388" s="199"/>
      <c r="P388" s="199"/>
      <c r="Q388" s="199"/>
    </row>
    <row r="389" spans="1:17" x14ac:dyDescent="0.2">
      <c r="A389" s="87"/>
      <c r="B389" s="15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221"/>
      <c r="N389" s="10"/>
      <c r="O389" s="199"/>
      <c r="P389" s="199"/>
      <c r="Q389" s="199"/>
    </row>
    <row r="390" spans="1:17" x14ac:dyDescent="0.2">
      <c r="A390" s="87"/>
      <c r="B390" s="15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221"/>
      <c r="N390" s="10"/>
      <c r="O390" s="199"/>
      <c r="P390" s="199"/>
      <c r="Q390" s="199"/>
    </row>
    <row r="391" spans="1:17" x14ac:dyDescent="0.2">
      <c r="A391" s="87"/>
      <c r="B391" s="15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221"/>
      <c r="N391" s="10"/>
      <c r="O391" s="199"/>
      <c r="P391" s="199"/>
      <c r="Q391" s="199"/>
    </row>
    <row r="392" spans="1:17" x14ac:dyDescent="0.2">
      <c r="A392" s="87"/>
      <c r="B392" s="15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221"/>
      <c r="N392" s="10"/>
      <c r="O392" s="199"/>
      <c r="P392" s="199"/>
      <c r="Q392" s="199"/>
    </row>
    <row r="393" spans="1:17" x14ac:dyDescent="0.2">
      <c r="A393" s="87"/>
      <c r="B393" s="15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221"/>
      <c r="N393" s="10"/>
      <c r="O393" s="199"/>
      <c r="P393" s="199"/>
      <c r="Q393" s="199"/>
    </row>
    <row r="394" spans="1:17" x14ac:dyDescent="0.2">
      <c r="A394" s="87"/>
      <c r="B394" s="15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221"/>
      <c r="N394" s="10"/>
      <c r="O394" s="199"/>
      <c r="P394" s="199"/>
      <c r="Q394" s="199"/>
    </row>
    <row r="395" spans="1:17" x14ac:dyDescent="0.2">
      <c r="A395" s="87"/>
      <c r="B395" s="15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221"/>
      <c r="N395" s="10"/>
      <c r="O395" s="199"/>
      <c r="P395" s="199"/>
      <c r="Q395" s="199"/>
    </row>
    <row r="396" spans="1:17" x14ac:dyDescent="0.2">
      <c r="A396" s="87"/>
      <c r="B396" s="15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221"/>
      <c r="N396" s="10"/>
      <c r="O396" s="199"/>
      <c r="P396" s="199"/>
      <c r="Q396" s="199"/>
    </row>
    <row r="397" spans="1:17" x14ac:dyDescent="0.2">
      <c r="A397" s="87"/>
      <c r="B397" s="15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221"/>
      <c r="N397" s="10"/>
      <c r="O397" s="199"/>
      <c r="P397" s="199"/>
      <c r="Q397" s="199"/>
    </row>
    <row r="398" spans="1:17" x14ac:dyDescent="0.2">
      <c r="A398" s="87"/>
      <c r="B398" s="15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221"/>
      <c r="N398" s="10"/>
      <c r="O398" s="199"/>
      <c r="P398" s="199"/>
      <c r="Q398" s="199"/>
    </row>
    <row r="399" spans="1:17" x14ac:dyDescent="0.2">
      <c r="A399" s="87"/>
      <c r="B399" s="15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221"/>
      <c r="N399" s="10"/>
      <c r="O399" s="199"/>
      <c r="P399" s="199"/>
      <c r="Q399" s="199"/>
    </row>
    <row r="400" spans="1:17" x14ac:dyDescent="0.2">
      <c r="A400" s="87"/>
      <c r="B400" s="15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221"/>
      <c r="N400" s="10"/>
      <c r="O400" s="199"/>
      <c r="P400" s="199"/>
      <c r="Q400" s="199"/>
    </row>
    <row r="401" spans="1:17" x14ac:dyDescent="0.2">
      <c r="A401" s="87"/>
      <c r="B401" s="15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221"/>
      <c r="N401" s="10"/>
      <c r="O401" s="199"/>
      <c r="P401" s="199"/>
      <c r="Q401" s="199"/>
    </row>
    <row r="402" spans="1:17" x14ac:dyDescent="0.2">
      <c r="A402" s="87"/>
      <c r="B402" s="15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221"/>
      <c r="N402" s="10"/>
      <c r="O402" s="199"/>
      <c r="P402" s="199"/>
      <c r="Q402" s="199"/>
    </row>
    <row r="403" spans="1:17" x14ac:dyDescent="0.2">
      <c r="A403" s="87"/>
      <c r="B403" s="15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221"/>
      <c r="N403" s="10"/>
      <c r="O403" s="199"/>
      <c r="P403" s="199"/>
      <c r="Q403" s="199"/>
    </row>
    <row r="404" spans="1:17" x14ac:dyDescent="0.2">
      <c r="A404" s="87"/>
      <c r="B404" s="15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221"/>
      <c r="N404" s="10"/>
      <c r="O404" s="199"/>
      <c r="P404" s="199"/>
      <c r="Q404" s="199"/>
    </row>
    <row r="405" spans="1:17" x14ac:dyDescent="0.2">
      <c r="A405" s="87"/>
      <c r="B405" s="15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221"/>
      <c r="N405" s="10"/>
      <c r="O405" s="199"/>
      <c r="P405" s="199"/>
      <c r="Q405" s="199"/>
    </row>
    <row r="406" spans="1:17" x14ac:dyDescent="0.2">
      <c r="A406" s="87"/>
      <c r="B406" s="15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221"/>
      <c r="N406" s="10"/>
      <c r="O406" s="199"/>
      <c r="P406" s="199"/>
      <c r="Q406" s="199"/>
    </row>
    <row r="407" spans="1:17" x14ac:dyDescent="0.2">
      <c r="A407" s="87"/>
      <c r="B407" s="15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221"/>
      <c r="N407" s="10"/>
      <c r="O407" s="199"/>
      <c r="P407" s="199"/>
      <c r="Q407" s="199"/>
    </row>
    <row r="408" spans="1:17" x14ac:dyDescent="0.2">
      <c r="A408" s="87"/>
      <c r="B408" s="15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221"/>
      <c r="N408" s="10"/>
      <c r="O408" s="199"/>
      <c r="P408" s="199"/>
      <c r="Q408" s="199"/>
    </row>
    <row r="409" spans="1:17" x14ac:dyDescent="0.2">
      <c r="A409" s="87"/>
      <c r="B409" s="15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221"/>
      <c r="N409" s="10"/>
      <c r="O409" s="199"/>
      <c r="P409" s="199"/>
      <c r="Q409" s="199"/>
    </row>
    <row r="410" spans="1:17" x14ac:dyDescent="0.2">
      <c r="A410" s="87"/>
      <c r="B410" s="15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221"/>
      <c r="N410" s="10"/>
      <c r="O410" s="199"/>
      <c r="P410" s="199"/>
      <c r="Q410" s="199"/>
    </row>
    <row r="411" spans="1:17" x14ac:dyDescent="0.2">
      <c r="A411" s="87"/>
      <c r="B411" s="15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221"/>
      <c r="N411" s="10"/>
      <c r="O411" s="199"/>
      <c r="P411" s="199"/>
      <c r="Q411" s="199"/>
    </row>
    <row r="412" spans="1:17" x14ac:dyDescent="0.2">
      <c r="A412" s="87"/>
      <c r="B412" s="15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221"/>
      <c r="N412" s="10"/>
      <c r="O412" s="199"/>
      <c r="P412" s="199"/>
      <c r="Q412" s="199"/>
    </row>
    <row r="413" spans="1:17" x14ac:dyDescent="0.2">
      <c r="A413" s="87"/>
      <c r="B413" s="15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221"/>
      <c r="N413" s="10"/>
      <c r="O413" s="199"/>
      <c r="P413" s="199"/>
      <c r="Q413" s="199"/>
    </row>
    <row r="414" spans="1:17" x14ac:dyDescent="0.2">
      <c r="A414" s="87"/>
      <c r="B414" s="15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221"/>
      <c r="N414" s="10"/>
      <c r="O414" s="199"/>
      <c r="P414" s="199"/>
      <c r="Q414" s="199"/>
    </row>
    <row r="415" spans="1:17" x14ac:dyDescent="0.2">
      <c r="A415" s="87"/>
      <c r="B415" s="15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221"/>
      <c r="N415" s="10"/>
      <c r="O415" s="199"/>
      <c r="P415" s="199"/>
      <c r="Q415" s="199"/>
    </row>
    <row r="416" spans="1:17" x14ac:dyDescent="0.2">
      <c r="A416" s="87"/>
      <c r="B416" s="15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221"/>
      <c r="N416" s="10"/>
      <c r="O416" s="199"/>
      <c r="P416" s="199"/>
      <c r="Q416" s="199"/>
    </row>
    <row r="417" spans="1:17" x14ac:dyDescent="0.2">
      <c r="A417" s="87"/>
      <c r="B417" s="15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221"/>
      <c r="N417" s="10"/>
      <c r="O417" s="199"/>
      <c r="P417" s="199"/>
      <c r="Q417" s="199"/>
    </row>
    <row r="418" spans="1:17" x14ac:dyDescent="0.2">
      <c r="A418" s="87"/>
      <c r="B418" s="15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221"/>
      <c r="N418" s="10"/>
      <c r="O418" s="199"/>
      <c r="P418" s="199"/>
      <c r="Q418" s="199"/>
    </row>
    <row r="419" spans="1:17" x14ac:dyDescent="0.2">
      <c r="A419" s="87"/>
      <c r="B419" s="15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221"/>
      <c r="N419" s="10"/>
      <c r="O419" s="199"/>
      <c r="P419" s="199"/>
      <c r="Q419" s="199"/>
    </row>
    <row r="420" spans="1:17" x14ac:dyDescent="0.2">
      <c r="A420" s="87"/>
      <c r="B420" s="15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221"/>
      <c r="N420" s="10"/>
      <c r="O420" s="199"/>
      <c r="P420" s="199"/>
      <c r="Q420" s="199"/>
    </row>
    <row r="421" spans="1:17" x14ac:dyDescent="0.2">
      <c r="A421" s="87"/>
      <c r="B421" s="15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221"/>
      <c r="N421" s="10"/>
      <c r="O421" s="199"/>
      <c r="P421" s="199"/>
      <c r="Q421" s="199"/>
    </row>
    <row r="422" spans="1:17" x14ac:dyDescent="0.2">
      <c r="A422" s="87"/>
      <c r="B422" s="15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221"/>
      <c r="N422" s="10"/>
      <c r="O422" s="199"/>
      <c r="P422" s="199"/>
      <c r="Q422" s="199"/>
    </row>
    <row r="423" spans="1:17" x14ac:dyDescent="0.2">
      <c r="A423" s="87"/>
      <c r="B423" s="15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221"/>
      <c r="N423" s="10"/>
      <c r="O423" s="199"/>
      <c r="P423" s="199"/>
      <c r="Q423" s="199"/>
    </row>
    <row r="424" spans="1:17" x14ac:dyDescent="0.2">
      <c r="A424" s="87"/>
      <c r="B424" s="15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221"/>
      <c r="N424" s="10"/>
      <c r="O424" s="199"/>
      <c r="P424" s="199"/>
      <c r="Q424" s="199"/>
    </row>
    <row r="425" spans="1:17" x14ac:dyDescent="0.2">
      <c r="A425" s="87"/>
      <c r="B425" s="15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221"/>
      <c r="N425" s="10"/>
      <c r="O425" s="199"/>
      <c r="P425" s="199"/>
      <c r="Q425" s="199"/>
    </row>
    <row r="426" spans="1:17" x14ac:dyDescent="0.2">
      <c r="A426" s="87"/>
      <c r="B426" s="15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221"/>
      <c r="N426" s="10"/>
      <c r="O426" s="199"/>
      <c r="P426" s="199"/>
      <c r="Q426" s="199"/>
    </row>
    <row r="427" spans="1:17" x14ac:dyDescent="0.2">
      <c r="A427" s="87"/>
      <c r="B427" s="15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221"/>
      <c r="N427" s="10"/>
      <c r="O427" s="199"/>
      <c r="P427" s="199"/>
      <c r="Q427" s="199"/>
    </row>
    <row r="428" spans="1:17" x14ac:dyDescent="0.2">
      <c r="A428" s="87"/>
      <c r="B428" s="15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221"/>
      <c r="N428" s="10"/>
      <c r="O428" s="199"/>
      <c r="P428" s="199"/>
      <c r="Q428" s="199"/>
    </row>
    <row r="429" spans="1:17" x14ac:dyDescent="0.2">
      <c r="A429" s="87"/>
      <c r="B429" s="15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221"/>
      <c r="N429" s="10"/>
      <c r="O429" s="199"/>
      <c r="P429" s="199"/>
      <c r="Q429" s="199"/>
    </row>
    <row r="430" spans="1:17" x14ac:dyDescent="0.2">
      <c r="A430" s="87"/>
      <c r="B430" s="15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221"/>
      <c r="N430" s="10"/>
      <c r="O430" s="199"/>
      <c r="P430" s="199"/>
      <c r="Q430" s="199"/>
    </row>
    <row r="431" spans="1:17" x14ac:dyDescent="0.2">
      <c r="A431" s="87"/>
      <c r="B431" s="15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221"/>
      <c r="N431" s="10"/>
      <c r="O431" s="199"/>
      <c r="P431" s="199"/>
      <c r="Q431" s="199"/>
    </row>
    <row r="432" spans="1:17" x14ac:dyDescent="0.2">
      <c r="A432" s="87"/>
      <c r="B432" s="15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221"/>
      <c r="N432" s="10"/>
      <c r="O432" s="199"/>
      <c r="P432" s="199"/>
      <c r="Q432" s="199"/>
    </row>
    <row r="433" spans="1:17" x14ac:dyDescent="0.2">
      <c r="A433" s="87"/>
      <c r="B433" s="15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221"/>
      <c r="N433" s="10"/>
      <c r="O433" s="199"/>
      <c r="P433" s="199"/>
      <c r="Q433" s="199"/>
    </row>
    <row r="434" spans="1:17" x14ac:dyDescent="0.2">
      <c r="A434" s="87"/>
      <c r="B434" s="15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221"/>
      <c r="N434" s="10"/>
      <c r="O434" s="199"/>
      <c r="P434" s="199"/>
      <c r="Q434" s="199"/>
    </row>
    <row r="435" spans="1:17" x14ac:dyDescent="0.2">
      <c r="A435" s="87"/>
      <c r="B435" s="15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221"/>
      <c r="N435" s="10"/>
      <c r="O435" s="199"/>
      <c r="P435" s="199"/>
      <c r="Q435" s="199"/>
    </row>
    <row r="436" spans="1:17" x14ac:dyDescent="0.2">
      <c r="A436" s="87"/>
      <c r="B436" s="15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221"/>
      <c r="N436" s="10"/>
      <c r="O436" s="199"/>
      <c r="P436" s="199"/>
      <c r="Q436" s="199"/>
    </row>
    <row r="437" spans="1:17" x14ac:dyDescent="0.2">
      <c r="A437" s="87"/>
      <c r="B437" s="15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221"/>
      <c r="N437" s="10"/>
      <c r="O437" s="199"/>
      <c r="P437" s="199"/>
      <c r="Q437" s="199"/>
    </row>
    <row r="438" spans="1:17" x14ac:dyDescent="0.2">
      <c r="A438" s="87"/>
      <c r="B438" s="15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221"/>
      <c r="N438" s="10"/>
      <c r="O438" s="199"/>
      <c r="P438" s="199"/>
      <c r="Q438" s="199"/>
    </row>
    <row r="439" spans="1:17" x14ac:dyDescent="0.2">
      <c r="A439" s="87"/>
      <c r="B439" s="15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221"/>
      <c r="N439" s="10"/>
      <c r="O439" s="199"/>
      <c r="P439" s="199"/>
      <c r="Q439" s="199"/>
    </row>
    <row r="440" spans="1:17" x14ac:dyDescent="0.2">
      <c r="A440" s="87"/>
      <c r="B440" s="15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221"/>
      <c r="N440" s="10"/>
      <c r="O440" s="199"/>
      <c r="P440" s="199"/>
      <c r="Q440" s="199"/>
    </row>
    <row r="441" spans="1:17" x14ac:dyDescent="0.2">
      <c r="A441" s="87"/>
      <c r="B441" s="15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221"/>
      <c r="N441" s="10"/>
      <c r="O441" s="199"/>
      <c r="P441" s="199"/>
      <c r="Q441" s="199"/>
    </row>
    <row r="442" spans="1:17" x14ac:dyDescent="0.2">
      <c r="A442" s="87"/>
      <c r="B442" s="15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221"/>
      <c r="N442" s="10"/>
      <c r="O442" s="199"/>
      <c r="P442" s="199"/>
      <c r="Q442" s="199"/>
    </row>
    <row r="443" spans="1:17" x14ac:dyDescent="0.2">
      <c r="A443" s="87"/>
      <c r="B443" s="15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221"/>
      <c r="N443" s="10"/>
      <c r="O443" s="199"/>
      <c r="P443" s="199"/>
      <c r="Q443" s="199"/>
    </row>
    <row r="444" spans="1:17" x14ac:dyDescent="0.2">
      <c r="A444" s="87"/>
      <c r="B444" s="15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221"/>
      <c r="N444" s="10"/>
      <c r="O444" s="199"/>
      <c r="P444" s="199"/>
      <c r="Q444" s="199"/>
    </row>
    <row r="445" spans="1:17" x14ac:dyDescent="0.2">
      <c r="A445" s="87"/>
      <c r="B445" s="15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221"/>
      <c r="N445" s="10"/>
      <c r="O445" s="199"/>
      <c r="P445" s="199"/>
      <c r="Q445" s="199"/>
    </row>
    <row r="446" spans="1:17" x14ac:dyDescent="0.2">
      <c r="A446" s="87"/>
      <c r="B446" s="15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221"/>
      <c r="N446" s="10"/>
      <c r="O446" s="199"/>
      <c r="P446" s="199"/>
      <c r="Q446" s="199"/>
    </row>
    <row r="447" spans="1:17" x14ac:dyDescent="0.2">
      <c r="A447" s="87"/>
      <c r="B447" s="15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221"/>
      <c r="N447" s="10"/>
      <c r="O447" s="199"/>
      <c r="P447" s="199"/>
      <c r="Q447" s="199"/>
    </row>
    <row r="448" spans="1:17" x14ac:dyDescent="0.2">
      <c r="A448" s="87"/>
      <c r="B448" s="15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221"/>
      <c r="N448" s="10"/>
      <c r="O448" s="199"/>
      <c r="P448" s="199"/>
      <c r="Q448" s="199"/>
    </row>
    <row r="449" spans="1:17" x14ac:dyDescent="0.2">
      <c r="A449" s="87"/>
      <c r="B449" s="15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221"/>
      <c r="N449" s="10"/>
      <c r="O449" s="199"/>
      <c r="P449" s="199"/>
      <c r="Q449" s="199"/>
    </row>
    <row r="450" spans="1:17" x14ac:dyDescent="0.2">
      <c r="A450" s="87"/>
      <c r="B450" s="15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221"/>
      <c r="N450" s="10"/>
      <c r="O450" s="199"/>
      <c r="P450" s="199"/>
      <c r="Q450" s="199"/>
    </row>
    <row r="451" spans="1:17" x14ac:dyDescent="0.2">
      <c r="A451" s="87"/>
      <c r="B451" s="15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221"/>
      <c r="N451" s="10"/>
      <c r="O451" s="199"/>
      <c r="P451" s="199"/>
      <c r="Q451" s="199"/>
    </row>
    <row r="452" spans="1:17" x14ac:dyDescent="0.2">
      <c r="A452" s="87"/>
      <c r="B452" s="15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221"/>
      <c r="N452" s="10"/>
      <c r="O452" s="199"/>
      <c r="P452" s="199"/>
      <c r="Q452" s="199"/>
    </row>
    <row r="453" spans="1:17" x14ac:dyDescent="0.2">
      <c r="A453" s="87"/>
      <c r="B453" s="15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221"/>
      <c r="N453" s="10"/>
      <c r="O453" s="199"/>
      <c r="P453" s="199"/>
      <c r="Q453" s="199"/>
    </row>
    <row r="454" spans="1:17" x14ac:dyDescent="0.2">
      <c r="A454" s="87"/>
      <c r="B454" s="15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221"/>
      <c r="N454" s="10"/>
      <c r="O454" s="199"/>
      <c r="P454" s="199"/>
      <c r="Q454" s="199"/>
    </row>
    <row r="455" spans="1:17" x14ac:dyDescent="0.2">
      <c r="A455" s="87"/>
      <c r="B455" s="15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221"/>
      <c r="N455" s="10"/>
      <c r="O455" s="199"/>
      <c r="P455" s="199"/>
      <c r="Q455" s="199"/>
    </row>
    <row r="456" spans="1:17" x14ac:dyDescent="0.2">
      <c r="A456" s="87"/>
      <c r="B456" s="15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221"/>
      <c r="N456" s="10"/>
      <c r="O456" s="199"/>
      <c r="P456" s="199"/>
      <c r="Q456" s="199"/>
    </row>
    <row r="457" spans="1:17" x14ac:dyDescent="0.2">
      <c r="A457" s="87"/>
      <c r="B457" s="15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221"/>
      <c r="N457" s="10"/>
      <c r="O457" s="199"/>
      <c r="P457" s="199"/>
      <c r="Q457" s="199"/>
    </row>
    <row r="458" spans="1:17" x14ac:dyDescent="0.2">
      <c r="A458" s="87"/>
      <c r="B458" s="15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221"/>
      <c r="N458" s="10"/>
      <c r="O458" s="199"/>
      <c r="P458" s="199"/>
      <c r="Q458" s="199"/>
    </row>
    <row r="459" spans="1:17" x14ac:dyDescent="0.2">
      <c r="A459" s="87"/>
      <c r="B459" s="15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221"/>
      <c r="N459" s="10"/>
      <c r="O459" s="199"/>
      <c r="P459" s="199"/>
      <c r="Q459" s="199"/>
    </row>
    <row r="460" spans="1:17" x14ac:dyDescent="0.2">
      <c r="A460" s="87"/>
      <c r="B460" s="15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221"/>
      <c r="N460" s="10"/>
      <c r="O460" s="199"/>
      <c r="P460" s="199"/>
      <c r="Q460" s="199"/>
    </row>
    <row r="461" spans="1:17" x14ac:dyDescent="0.2">
      <c r="A461" s="87"/>
      <c r="B461" s="15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221"/>
      <c r="N461" s="10"/>
      <c r="O461" s="199"/>
      <c r="P461" s="199"/>
      <c r="Q461" s="199"/>
    </row>
    <row r="462" spans="1:17" x14ac:dyDescent="0.2">
      <c r="A462" s="87"/>
      <c r="B462" s="15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221"/>
      <c r="N462" s="10"/>
      <c r="O462" s="199"/>
      <c r="P462" s="199"/>
      <c r="Q462" s="199"/>
    </row>
    <row r="463" spans="1:17" x14ac:dyDescent="0.2">
      <c r="A463" s="87"/>
      <c r="B463" s="15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221"/>
      <c r="N463" s="10"/>
      <c r="O463" s="199"/>
      <c r="P463" s="199"/>
      <c r="Q463" s="199"/>
    </row>
    <row r="464" spans="1:17" x14ac:dyDescent="0.2">
      <c r="A464" s="87"/>
      <c r="B464" s="15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221"/>
      <c r="N464" s="10"/>
      <c r="O464" s="199"/>
      <c r="P464" s="199"/>
      <c r="Q464" s="199"/>
    </row>
    <row r="465" spans="1:17" x14ac:dyDescent="0.2">
      <c r="A465" s="87"/>
      <c r="B465" s="15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221"/>
      <c r="N465" s="10"/>
      <c r="O465" s="199"/>
      <c r="P465" s="199"/>
      <c r="Q465" s="199"/>
    </row>
    <row r="466" spans="1:17" x14ac:dyDescent="0.2">
      <c r="A466" s="87"/>
      <c r="B466" s="15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221"/>
      <c r="N466" s="10"/>
      <c r="O466" s="199"/>
      <c r="P466" s="199"/>
      <c r="Q466" s="199"/>
    </row>
    <row r="467" spans="1:17" x14ac:dyDescent="0.2">
      <c r="A467" s="87"/>
      <c r="B467" s="15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221"/>
      <c r="N467" s="10"/>
      <c r="O467" s="199"/>
      <c r="P467" s="199"/>
      <c r="Q467" s="199"/>
    </row>
    <row r="468" spans="1:17" x14ac:dyDescent="0.2">
      <c r="A468" s="87"/>
      <c r="B468" s="15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221"/>
      <c r="N468" s="10"/>
      <c r="O468" s="199"/>
      <c r="P468" s="199"/>
      <c r="Q468" s="199"/>
    </row>
    <row r="469" spans="1:17" x14ac:dyDescent="0.2">
      <c r="A469" s="87"/>
      <c r="B469" s="15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221"/>
      <c r="N469" s="10"/>
      <c r="O469" s="199"/>
      <c r="P469" s="199"/>
      <c r="Q469" s="199"/>
    </row>
    <row r="470" spans="1:17" x14ac:dyDescent="0.2">
      <c r="A470" s="87"/>
      <c r="B470" s="15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221"/>
      <c r="N470" s="10"/>
      <c r="O470" s="199"/>
      <c r="P470" s="199"/>
      <c r="Q470" s="199"/>
    </row>
    <row r="471" spans="1:17" x14ac:dyDescent="0.2">
      <c r="A471" s="87"/>
      <c r="B471" s="15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221"/>
      <c r="N471" s="10"/>
      <c r="O471" s="199"/>
      <c r="P471" s="199"/>
      <c r="Q471" s="199"/>
    </row>
    <row r="472" spans="1:17" x14ac:dyDescent="0.2">
      <c r="A472" s="87"/>
      <c r="B472" s="15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221"/>
      <c r="N472" s="10"/>
      <c r="O472" s="199"/>
      <c r="P472" s="199"/>
      <c r="Q472" s="199"/>
    </row>
    <row r="473" spans="1:17" x14ac:dyDescent="0.2">
      <c r="A473" s="87"/>
      <c r="B473" s="15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221"/>
      <c r="N473" s="10"/>
      <c r="O473" s="199"/>
      <c r="P473" s="199"/>
      <c r="Q473" s="199"/>
    </row>
    <row r="474" spans="1:17" x14ac:dyDescent="0.2">
      <c r="A474" s="87"/>
      <c r="B474" s="15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221"/>
      <c r="N474" s="10"/>
      <c r="O474" s="199"/>
      <c r="P474" s="199"/>
      <c r="Q474" s="199"/>
    </row>
    <row r="475" spans="1:17" x14ac:dyDescent="0.2">
      <c r="A475" s="87"/>
      <c r="B475" s="15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221"/>
      <c r="N475" s="10"/>
      <c r="O475" s="199"/>
      <c r="P475" s="199"/>
      <c r="Q475" s="199"/>
    </row>
    <row r="476" spans="1:17" x14ac:dyDescent="0.2">
      <c r="A476" s="87"/>
      <c r="B476" s="15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221"/>
      <c r="N476" s="10"/>
      <c r="O476" s="199"/>
      <c r="P476" s="199"/>
      <c r="Q476" s="199"/>
    </row>
    <row r="477" spans="1:17" x14ac:dyDescent="0.2">
      <c r="A477" s="87"/>
      <c r="B477" s="15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221"/>
      <c r="N477" s="10"/>
      <c r="O477" s="199"/>
      <c r="P477" s="199"/>
      <c r="Q477" s="199"/>
    </row>
    <row r="478" spans="1:17" x14ac:dyDescent="0.2">
      <c r="A478" s="87"/>
      <c r="B478" s="15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221"/>
      <c r="N478" s="10"/>
      <c r="O478" s="199"/>
      <c r="P478" s="199"/>
      <c r="Q478" s="199"/>
    </row>
    <row r="479" spans="1:17" x14ac:dyDescent="0.2">
      <c r="A479" s="87"/>
      <c r="B479" s="15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221"/>
      <c r="N479" s="10"/>
      <c r="O479" s="199"/>
      <c r="P479" s="199"/>
      <c r="Q479" s="199"/>
    </row>
    <row r="480" spans="1:17" x14ac:dyDescent="0.2">
      <c r="A480" s="87"/>
      <c r="B480" s="15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221"/>
      <c r="N480" s="10"/>
      <c r="O480" s="199"/>
      <c r="P480" s="199"/>
      <c r="Q480" s="199"/>
    </row>
    <row r="481" spans="1:17" x14ac:dyDescent="0.2">
      <c r="A481" s="87"/>
      <c r="B481" s="15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221"/>
      <c r="N481" s="10"/>
      <c r="O481" s="199"/>
      <c r="P481" s="199"/>
      <c r="Q481" s="199"/>
    </row>
    <row r="482" spans="1:17" x14ac:dyDescent="0.2">
      <c r="A482" s="87"/>
      <c r="B482" s="15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221"/>
      <c r="N482" s="10"/>
      <c r="O482" s="199"/>
      <c r="P482" s="199"/>
      <c r="Q482" s="199"/>
    </row>
    <row r="483" spans="1:17" x14ac:dyDescent="0.2">
      <c r="A483" s="87"/>
      <c r="B483" s="15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221"/>
      <c r="N483" s="10"/>
      <c r="O483" s="199"/>
      <c r="P483" s="199"/>
      <c r="Q483" s="199"/>
    </row>
    <row r="484" spans="1:17" x14ac:dyDescent="0.2">
      <c r="A484" s="87"/>
      <c r="B484" s="15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221"/>
      <c r="N484" s="10"/>
      <c r="O484" s="199"/>
      <c r="P484" s="199"/>
      <c r="Q484" s="199"/>
    </row>
    <row r="485" spans="1:17" x14ac:dyDescent="0.2">
      <c r="A485" s="87"/>
      <c r="B485" s="15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221"/>
      <c r="N485" s="10"/>
      <c r="O485" s="199"/>
      <c r="P485" s="199"/>
      <c r="Q485" s="199"/>
    </row>
    <row r="486" spans="1:17" x14ac:dyDescent="0.2">
      <c r="A486" s="87"/>
      <c r="B486" s="15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221"/>
      <c r="N486" s="10"/>
      <c r="O486" s="199"/>
      <c r="P486" s="199"/>
      <c r="Q486" s="199"/>
    </row>
    <row r="487" spans="1:17" x14ac:dyDescent="0.2">
      <c r="A487" s="87"/>
      <c r="B487" s="15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221"/>
      <c r="N487" s="10"/>
      <c r="O487" s="199"/>
      <c r="P487" s="199"/>
      <c r="Q487" s="199"/>
    </row>
    <row r="488" spans="1:17" x14ac:dyDescent="0.2">
      <c r="A488" s="87"/>
      <c r="B488" s="15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221"/>
      <c r="N488" s="10"/>
      <c r="O488" s="199"/>
      <c r="P488" s="199"/>
      <c r="Q488" s="199"/>
    </row>
    <row r="489" spans="1:17" x14ac:dyDescent="0.2">
      <c r="A489" s="87"/>
      <c r="B489" s="15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221"/>
      <c r="N489" s="10"/>
      <c r="O489" s="199"/>
      <c r="P489" s="199"/>
      <c r="Q489" s="199"/>
    </row>
    <row r="490" spans="1:17" x14ac:dyDescent="0.2">
      <c r="A490" s="87"/>
      <c r="B490" s="15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221"/>
      <c r="N490" s="10"/>
      <c r="O490" s="199"/>
      <c r="P490" s="199"/>
      <c r="Q490" s="199"/>
    </row>
    <row r="491" spans="1:17" x14ac:dyDescent="0.2">
      <c r="A491" s="87"/>
      <c r="B491" s="15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221"/>
      <c r="N491" s="10"/>
      <c r="O491" s="199"/>
      <c r="P491" s="199"/>
      <c r="Q491" s="199"/>
    </row>
    <row r="492" spans="1:17" x14ac:dyDescent="0.2">
      <c r="A492" s="87"/>
      <c r="B492" s="15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221"/>
      <c r="N492" s="10"/>
      <c r="O492" s="199"/>
      <c r="P492" s="199"/>
      <c r="Q492" s="199"/>
    </row>
    <row r="493" spans="1:17" x14ac:dyDescent="0.2">
      <c r="A493" s="87"/>
      <c r="B493" s="15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221"/>
      <c r="N493" s="10"/>
      <c r="O493" s="199"/>
      <c r="P493" s="199"/>
      <c r="Q493" s="199"/>
    </row>
    <row r="494" spans="1:17" x14ac:dyDescent="0.2">
      <c r="A494" s="87"/>
      <c r="B494" s="15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221"/>
      <c r="N494" s="10"/>
      <c r="O494" s="199"/>
      <c r="P494" s="199"/>
      <c r="Q494" s="199"/>
    </row>
    <row r="495" spans="1:17" x14ac:dyDescent="0.2">
      <c r="A495" s="87"/>
      <c r="B495" s="15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221"/>
      <c r="N495" s="10"/>
      <c r="O495" s="199"/>
      <c r="P495" s="199"/>
      <c r="Q495" s="199"/>
    </row>
    <row r="496" spans="1:17" x14ac:dyDescent="0.2">
      <c r="A496" s="87"/>
      <c r="B496" s="15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221"/>
      <c r="N496" s="10"/>
      <c r="O496" s="199"/>
      <c r="P496" s="199"/>
      <c r="Q496" s="199"/>
    </row>
    <row r="497" spans="1:17" x14ac:dyDescent="0.2">
      <c r="A497" s="87"/>
      <c r="B497" s="15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221"/>
      <c r="N497" s="10"/>
      <c r="O497" s="199"/>
      <c r="P497" s="199"/>
      <c r="Q497" s="199"/>
    </row>
    <row r="498" spans="1:17" x14ac:dyDescent="0.2">
      <c r="A498" s="87"/>
      <c r="B498" s="15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221"/>
      <c r="N498" s="10"/>
      <c r="O498" s="199"/>
      <c r="P498" s="199"/>
      <c r="Q498" s="199"/>
    </row>
    <row r="499" spans="1:17" x14ac:dyDescent="0.2">
      <c r="A499" s="87"/>
      <c r="B499" s="15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221"/>
      <c r="N499" s="10"/>
      <c r="O499" s="199"/>
      <c r="P499" s="199"/>
      <c r="Q499" s="199"/>
    </row>
    <row r="500" spans="1:17" x14ac:dyDescent="0.2">
      <c r="A500" s="87"/>
      <c r="B500" s="15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221"/>
      <c r="N500" s="10"/>
      <c r="O500" s="199"/>
      <c r="P500" s="199"/>
      <c r="Q500" s="199"/>
    </row>
    <row r="501" spans="1:17" x14ac:dyDescent="0.2">
      <c r="A501" s="87"/>
      <c r="B501" s="15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221"/>
      <c r="N501" s="10"/>
      <c r="O501" s="199"/>
      <c r="P501" s="199"/>
      <c r="Q501" s="199"/>
    </row>
    <row r="502" spans="1:17" x14ac:dyDescent="0.2">
      <c r="A502" s="87"/>
      <c r="B502" s="15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221"/>
      <c r="N502" s="10"/>
      <c r="O502" s="199"/>
      <c r="P502" s="199"/>
      <c r="Q502" s="199"/>
    </row>
    <row r="503" spans="1:17" x14ac:dyDescent="0.2">
      <c r="A503" s="87"/>
      <c r="B503" s="15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221"/>
      <c r="N503" s="10"/>
      <c r="O503" s="199"/>
      <c r="P503" s="199"/>
      <c r="Q503" s="199"/>
    </row>
    <row r="504" spans="1:17" x14ac:dyDescent="0.2">
      <c r="A504" s="87"/>
      <c r="B504" s="15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221"/>
      <c r="N504" s="10"/>
      <c r="O504" s="199"/>
      <c r="P504" s="199"/>
      <c r="Q504" s="199"/>
    </row>
    <row r="505" spans="1:17" x14ac:dyDescent="0.2">
      <c r="A505" s="87"/>
      <c r="B505" s="15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221"/>
      <c r="N505" s="10"/>
      <c r="O505" s="199"/>
      <c r="P505" s="199"/>
      <c r="Q505" s="199"/>
    </row>
    <row r="506" spans="1:17" x14ac:dyDescent="0.2">
      <c r="A506" s="87"/>
      <c r="B506" s="15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221"/>
      <c r="N506" s="10"/>
      <c r="O506" s="199"/>
      <c r="P506" s="199"/>
      <c r="Q506" s="199"/>
    </row>
    <row r="507" spans="1:17" x14ac:dyDescent="0.2">
      <c r="A507" s="87"/>
      <c r="B507" s="15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221"/>
      <c r="N507" s="10"/>
      <c r="O507" s="199"/>
      <c r="P507" s="199"/>
      <c r="Q507" s="199"/>
    </row>
    <row r="508" spans="1:17" x14ac:dyDescent="0.2">
      <c r="A508" s="87"/>
      <c r="B508" s="15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221"/>
      <c r="N508" s="10"/>
      <c r="O508" s="199"/>
      <c r="P508" s="199"/>
      <c r="Q508" s="199"/>
    </row>
  </sheetData>
  <mergeCells count="27">
    <mergeCell ref="A220:B220"/>
    <mergeCell ref="A6:B6"/>
    <mergeCell ref="A25:B25"/>
    <mergeCell ref="A78:B78"/>
    <mergeCell ref="A100:B100"/>
    <mergeCell ref="A26:B26"/>
    <mergeCell ref="A161:B161"/>
    <mergeCell ref="A168:B168"/>
    <mergeCell ref="A184:B184"/>
    <mergeCell ref="A156:B156"/>
    <mergeCell ref="A132:B132"/>
    <mergeCell ref="A1:N1"/>
    <mergeCell ref="A151:B151"/>
    <mergeCell ref="A113:B113"/>
    <mergeCell ref="A214:B214"/>
    <mergeCell ref="A138:B138"/>
    <mergeCell ref="A118:B118"/>
    <mergeCell ref="A101:B101"/>
    <mergeCell ref="A195:B195"/>
    <mergeCell ref="A71:B71"/>
    <mergeCell ref="A72:B72"/>
    <mergeCell ref="A213:B213"/>
    <mergeCell ref="A128:B128"/>
    <mergeCell ref="A67:B67"/>
    <mergeCell ref="A96:B96"/>
    <mergeCell ref="A190:B190"/>
    <mergeCell ref="A110:B110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4</vt:i4>
      </vt:variant>
    </vt:vector>
  </HeadingPairs>
  <TitlesOfParts>
    <vt:vector size="8" baseType="lpstr">
      <vt:lpstr>MAPA</vt:lpstr>
      <vt:lpstr>OPĆI DIO 2</vt:lpstr>
      <vt:lpstr>PLAN PRIHODA</vt:lpstr>
      <vt:lpstr>PLAN RASHODA I IZDATAKA</vt:lpstr>
      <vt:lpstr>'PLAN PRIHODA'!Ispis_naslova</vt:lpstr>
      <vt:lpstr>'PLAN RASHODA I IZDATAKA'!Ispis_naslova</vt:lpstr>
      <vt:lpstr>MAPA!Podrucje_ispisa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Korisnik</cp:lastModifiedBy>
  <cp:lastPrinted>2021-02-11T10:52:15Z</cp:lastPrinted>
  <dcterms:created xsi:type="dcterms:W3CDTF">2013-09-11T11:00:21Z</dcterms:created>
  <dcterms:modified xsi:type="dcterms:W3CDTF">2021-02-11T10:53:41Z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