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0CC390BD-8A63-4DD7-A968-917E53A3C238}" xr6:coauthVersionLast="37" xr6:coauthVersionMax="37" xr10:uidLastSave="{00000000-0000-0000-0000-000000000000}"/>
  <bookViews>
    <workbookView xWindow="120" yWindow="105" windowWidth="19020" windowHeight="11895" activeTab="1" xr2:uid="{00000000-000D-0000-FFFF-FFFF00000000}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PRIHODA'!$A$1:$I$63</definedName>
  </definedNames>
  <calcPr calcId="179021"/>
</workbook>
</file>

<file path=xl/calcChain.xml><?xml version="1.0" encoding="utf-8"?>
<calcChain xmlns="http://schemas.openxmlformats.org/spreadsheetml/2006/main">
  <c r="H22" i="4" l="1"/>
  <c r="G22" i="4"/>
  <c r="H12" i="4"/>
  <c r="H6" i="4"/>
  <c r="H7" i="4"/>
  <c r="H9" i="4"/>
  <c r="H10" i="4"/>
  <c r="H11" i="4"/>
  <c r="G6" i="4"/>
  <c r="G9" i="4" l="1"/>
  <c r="G12" i="4" s="1"/>
  <c r="C9" i="2"/>
  <c r="C243" i="3" l="1"/>
  <c r="P142" i="3" l="1"/>
  <c r="M110" i="3"/>
  <c r="C170" i="3"/>
  <c r="C169" i="3"/>
  <c r="C168" i="3" s="1"/>
  <c r="J169" i="3"/>
  <c r="J170" i="3"/>
  <c r="M169" i="3"/>
  <c r="M170" i="3"/>
  <c r="M173" i="3"/>
  <c r="P173" i="3" s="1"/>
  <c r="P172" i="3"/>
  <c r="C173" i="3"/>
  <c r="J173" i="3"/>
  <c r="C172" i="3"/>
  <c r="P136" i="3" l="1"/>
  <c r="P139" i="3"/>
  <c r="P140" i="3"/>
  <c r="P141" i="3"/>
  <c r="P143" i="3"/>
  <c r="P155" i="3"/>
  <c r="P156" i="3"/>
  <c r="P157" i="3"/>
  <c r="P163" i="3"/>
  <c r="P164" i="3"/>
  <c r="P165" i="3"/>
  <c r="P166" i="3"/>
  <c r="P174" i="3"/>
  <c r="P180" i="3"/>
  <c r="M38" i="3"/>
  <c r="M49" i="3"/>
  <c r="M56" i="3"/>
  <c r="M57" i="3"/>
  <c r="M59" i="3"/>
  <c r="M60" i="3"/>
  <c r="M61" i="3"/>
  <c r="M62" i="3"/>
  <c r="M64" i="3"/>
  <c r="C214" i="3"/>
  <c r="C213" i="3" s="1"/>
  <c r="C215" i="3"/>
  <c r="C216" i="3"/>
  <c r="C218" i="3"/>
  <c r="M220" i="3"/>
  <c r="P220" i="3" s="1"/>
  <c r="P225" i="3"/>
  <c r="P224" i="3"/>
  <c r="M223" i="3"/>
  <c r="M224" i="3"/>
  <c r="M225" i="3"/>
  <c r="P195" i="3"/>
  <c r="P194" i="3"/>
  <c r="P191" i="3"/>
  <c r="P189" i="3"/>
  <c r="P187" i="3"/>
  <c r="D185" i="3"/>
  <c r="D186" i="3"/>
  <c r="M184" i="3"/>
  <c r="M185" i="3"/>
  <c r="M186" i="3"/>
  <c r="M187" i="3"/>
  <c r="M189" i="3"/>
  <c r="M191" i="3"/>
  <c r="M194" i="3"/>
  <c r="M195" i="3"/>
  <c r="M137" i="3"/>
  <c r="M136" i="3" s="1"/>
  <c r="M135" i="3" s="1"/>
  <c r="M134" i="3" s="1"/>
  <c r="M118" i="3"/>
  <c r="M119" i="3"/>
  <c r="M120" i="3"/>
  <c r="M126" i="3"/>
  <c r="M113" i="3"/>
  <c r="M114" i="3"/>
  <c r="M115" i="3"/>
  <c r="M116" i="3"/>
  <c r="G49" i="3"/>
  <c r="M33" i="3"/>
  <c r="M82" i="3"/>
  <c r="M93" i="3"/>
  <c r="M94" i="3"/>
  <c r="M89" i="3"/>
  <c r="M139" i="3"/>
  <c r="M140" i="3"/>
  <c r="M141" i="3"/>
  <c r="M163" i="3"/>
  <c r="M164" i="3"/>
  <c r="M165" i="3"/>
  <c r="M166" i="3"/>
  <c r="M145" i="3"/>
  <c r="M146" i="3"/>
  <c r="M147" i="3"/>
  <c r="M152" i="3"/>
  <c r="M155" i="3"/>
  <c r="M156" i="3"/>
  <c r="M175" i="3"/>
  <c r="M176" i="3"/>
  <c r="K177" i="3"/>
  <c r="M177" i="3"/>
  <c r="M178" i="3"/>
  <c r="C180" i="3"/>
  <c r="K178" i="3"/>
  <c r="C183" i="3"/>
  <c r="M9" i="3"/>
  <c r="M8" i="3" s="1"/>
  <c r="M7" i="3" s="1"/>
  <c r="M6" i="3" s="1"/>
  <c r="M10" i="3"/>
  <c r="M14" i="3"/>
  <c r="M16" i="3"/>
  <c r="M19" i="3"/>
  <c r="M20" i="3"/>
  <c r="M22" i="3"/>
  <c r="M201" i="3"/>
  <c r="M202" i="3"/>
  <c r="M203" i="3"/>
  <c r="M204" i="3"/>
  <c r="M81" i="3" l="1"/>
  <c r="M80" i="3" s="1"/>
  <c r="M79" i="3" s="1"/>
  <c r="M78" i="3" s="1"/>
  <c r="M28" i="3"/>
  <c r="M27" i="3" s="1"/>
  <c r="M26" i="3" s="1"/>
  <c r="M25" i="3" s="1"/>
  <c r="M168" i="3"/>
  <c r="P6" i="3"/>
  <c r="D195" i="3" l="1"/>
  <c r="C143" i="3" l="1"/>
  <c r="C141" i="3" s="1"/>
  <c r="H140" i="3"/>
  <c r="D148" i="3"/>
  <c r="E148" i="3"/>
  <c r="F148" i="3"/>
  <c r="G148" i="3"/>
  <c r="H148" i="3"/>
  <c r="I148" i="3"/>
  <c r="J148" i="3"/>
  <c r="C149" i="3"/>
  <c r="C148" i="3" s="1"/>
  <c r="P148" i="3" s="1"/>
  <c r="H135" i="3"/>
  <c r="H134" i="3" s="1"/>
  <c r="C136" i="3"/>
  <c r="D137" i="3"/>
  <c r="C137" i="3" s="1"/>
  <c r="P137" i="3" s="1"/>
  <c r="E137" i="3"/>
  <c r="F137" i="3"/>
  <c r="G137" i="3"/>
  <c r="H137" i="3"/>
  <c r="I137" i="3"/>
  <c r="J137" i="3"/>
  <c r="C138" i="3"/>
  <c r="F33" i="3"/>
  <c r="F7" i="2"/>
  <c r="C34" i="3" l="1"/>
  <c r="C35" i="3"/>
  <c r="C36" i="3"/>
  <c r="C37" i="3"/>
  <c r="C39" i="3"/>
  <c r="C41" i="3"/>
  <c r="C42" i="3"/>
  <c r="C43" i="3"/>
  <c r="C44" i="3"/>
  <c r="C45" i="3"/>
  <c r="C46" i="3"/>
  <c r="J168" i="3"/>
  <c r="C174" i="3"/>
  <c r="C171" i="3"/>
  <c r="P171" i="3" s="1"/>
  <c r="E169" i="3"/>
  <c r="E168" i="3" s="1"/>
  <c r="D169" i="3"/>
  <c r="D168" i="3"/>
  <c r="D15" i="2" l="1"/>
  <c r="P170" i="3" l="1"/>
  <c r="D225" i="3"/>
  <c r="J227" i="3"/>
  <c r="I227" i="3"/>
  <c r="H227" i="3"/>
  <c r="G227" i="3"/>
  <c r="F227" i="3"/>
  <c r="E227" i="3"/>
  <c r="D227" i="3"/>
  <c r="E216" i="3"/>
  <c r="D216" i="3"/>
  <c r="P168" i="3" l="1"/>
  <c r="P169" i="3"/>
  <c r="C227" i="3"/>
  <c r="D224" i="3"/>
  <c r="E10" i="3"/>
  <c r="D28" i="2" l="1"/>
  <c r="F28" i="2"/>
  <c r="D182" i="3" l="1"/>
  <c r="D177" i="3" s="1"/>
  <c r="D176" i="3" s="1"/>
  <c r="D175" i="3" s="1"/>
  <c r="E204" i="3"/>
  <c r="K38" i="3" l="1"/>
  <c r="K29" i="3"/>
  <c r="C167" i="3" l="1"/>
  <c r="C166" i="3" s="1"/>
  <c r="C165" i="3" s="1"/>
  <c r="C164" i="3" s="1"/>
  <c r="G166" i="3"/>
  <c r="G165" i="3" s="1"/>
  <c r="G164" i="3" s="1"/>
  <c r="G163" i="3" s="1"/>
  <c r="D166" i="3"/>
  <c r="D165" i="3" s="1"/>
  <c r="D163" i="3"/>
  <c r="C206" i="3"/>
  <c r="C205" i="3"/>
  <c r="D204" i="3"/>
  <c r="C204" i="3" s="1"/>
  <c r="C203" i="3" s="1"/>
  <c r="E203" i="3"/>
  <c r="E202" i="3" s="1"/>
  <c r="E201" i="3" s="1"/>
  <c r="C197" i="3"/>
  <c r="D194" i="3"/>
  <c r="C192" i="3"/>
  <c r="D191" i="3"/>
  <c r="C191" i="3" s="1"/>
  <c r="C190" i="3"/>
  <c r="D189" i="3"/>
  <c r="C189" i="3" s="1"/>
  <c r="C188" i="3"/>
  <c r="D187" i="3"/>
  <c r="C194" i="3" l="1"/>
  <c r="D203" i="3"/>
  <c r="D202" i="3" s="1"/>
  <c r="D201" i="3" s="1"/>
  <c r="C163" i="3"/>
  <c r="C187" i="3"/>
  <c r="C195" i="3"/>
  <c r="C186" i="3" l="1"/>
  <c r="P186" i="3" s="1"/>
  <c r="C202" i="3"/>
  <c r="C201" i="3" s="1"/>
  <c r="D184" i="3"/>
  <c r="C185" i="3"/>
  <c r="C184" i="3" l="1"/>
  <c r="P184" i="3" s="1"/>
  <c r="P185" i="3"/>
  <c r="E28" i="2"/>
  <c r="I110" i="3"/>
  <c r="C153" i="3"/>
  <c r="B23" i="2"/>
  <c r="N223" i="3"/>
  <c r="N182" i="3" l="1"/>
  <c r="N33" i="3"/>
  <c r="B31" i="2"/>
  <c r="M216" i="3"/>
  <c r="C217" i="3"/>
  <c r="F9" i="4"/>
  <c r="F6" i="4"/>
  <c r="F17" i="2"/>
  <c r="C152" i="3"/>
  <c r="P152" i="3" s="1"/>
  <c r="C157" i="3"/>
  <c r="C179" i="3"/>
  <c r="D228" i="3"/>
  <c r="C11" i="3"/>
  <c r="G21" i="2"/>
  <c r="G31" i="2" s="1"/>
  <c r="F13" i="2"/>
  <c r="H5" i="2"/>
  <c r="E17" i="2"/>
  <c r="E31" i="2" s="1"/>
  <c r="H31" i="2"/>
  <c r="F9" i="2"/>
  <c r="D19" i="2"/>
  <c r="D31" i="2" s="1"/>
  <c r="C31" i="2"/>
  <c r="H89" i="3"/>
  <c r="K82" i="3"/>
  <c r="K81" i="3" s="1"/>
  <c r="K80" i="3" s="1"/>
  <c r="K79" i="3" s="1"/>
  <c r="K78" i="3" s="1"/>
  <c r="C92" i="3"/>
  <c r="C151" i="3"/>
  <c r="C150" i="3" s="1"/>
  <c r="P150" i="3" s="1"/>
  <c r="C117" i="3"/>
  <c r="D116" i="3"/>
  <c r="D115" i="3" s="1"/>
  <c r="K113" i="3"/>
  <c r="E33" i="3"/>
  <c r="G33" i="3"/>
  <c r="H33" i="3"/>
  <c r="I33" i="3"/>
  <c r="J33" i="3"/>
  <c r="K33" i="3"/>
  <c r="K28" i="3" s="1"/>
  <c r="K27" i="3" s="1"/>
  <c r="K26" i="3" s="1"/>
  <c r="D33" i="3"/>
  <c r="C12" i="3"/>
  <c r="C13" i="3"/>
  <c r="C15" i="3"/>
  <c r="C17" i="3"/>
  <c r="C21" i="3"/>
  <c r="C24" i="3"/>
  <c r="C63" i="3"/>
  <c r="C76" i="3"/>
  <c r="C87" i="3"/>
  <c r="C219" i="3"/>
  <c r="C221" i="3"/>
  <c r="C222" i="3"/>
  <c r="C229" i="3"/>
  <c r="C83" i="3"/>
  <c r="C84" i="3"/>
  <c r="C86" i="3"/>
  <c r="C88" i="3"/>
  <c r="C91" i="3"/>
  <c r="C95" i="3"/>
  <c r="C77" i="3"/>
  <c r="C50" i="3"/>
  <c r="C51" i="3"/>
  <c r="C52" i="3"/>
  <c r="C53" i="3"/>
  <c r="C55" i="3"/>
  <c r="C58" i="3"/>
  <c r="K212" i="3"/>
  <c r="C236" i="3"/>
  <c r="C237" i="3"/>
  <c r="F216" i="3"/>
  <c r="D126" i="3"/>
  <c r="C127" i="3"/>
  <c r="C65" i="3"/>
  <c r="C66" i="3"/>
  <c r="E62" i="3"/>
  <c r="F62" i="3"/>
  <c r="G62" i="3"/>
  <c r="H62" i="3"/>
  <c r="I62" i="3"/>
  <c r="J62" i="3"/>
  <c r="K62" i="3"/>
  <c r="D62" i="3"/>
  <c r="E64" i="3"/>
  <c r="E61" i="3" s="1"/>
  <c r="E60" i="3" s="1"/>
  <c r="E59" i="3" s="1"/>
  <c r="F64" i="3"/>
  <c r="G64" i="3"/>
  <c r="H64" i="3"/>
  <c r="I64" i="3"/>
  <c r="J64" i="3"/>
  <c r="K64" i="3"/>
  <c r="D64" i="3"/>
  <c r="D61" i="3" s="1"/>
  <c r="F10" i="3"/>
  <c r="G10" i="3"/>
  <c r="H10" i="3"/>
  <c r="I10" i="3"/>
  <c r="J10" i="3"/>
  <c r="F14" i="3"/>
  <c r="G14" i="3"/>
  <c r="H14" i="3"/>
  <c r="I14" i="3"/>
  <c r="J14" i="3"/>
  <c r="F16" i="3"/>
  <c r="G16" i="3"/>
  <c r="H16" i="3"/>
  <c r="I16" i="3"/>
  <c r="J16" i="3"/>
  <c r="F20" i="3"/>
  <c r="G20" i="3"/>
  <c r="H20" i="3"/>
  <c r="I20" i="3"/>
  <c r="J20" i="3"/>
  <c r="F22" i="3"/>
  <c r="G22" i="3"/>
  <c r="H22" i="3"/>
  <c r="I22" i="3"/>
  <c r="J22" i="3"/>
  <c r="E22" i="3"/>
  <c r="E14" i="3"/>
  <c r="E126" i="3"/>
  <c r="F126" i="3"/>
  <c r="G126" i="3"/>
  <c r="H126" i="3"/>
  <c r="I126" i="3"/>
  <c r="J126" i="3"/>
  <c r="D235" i="3"/>
  <c r="E235" i="3"/>
  <c r="E234" i="3" s="1"/>
  <c r="E233" i="3" s="1"/>
  <c r="E232" i="3" s="1"/>
  <c r="E231" i="3" s="1"/>
  <c r="F235" i="3"/>
  <c r="F234" i="3" s="1"/>
  <c r="F233" i="3" s="1"/>
  <c r="F232" i="3" s="1"/>
  <c r="F231" i="3" s="1"/>
  <c r="G235" i="3"/>
  <c r="G234" i="3" s="1"/>
  <c r="G233" i="3" s="1"/>
  <c r="G232" i="3" s="1"/>
  <c r="G231" i="3" s="1"/>
  <c r="H235" i="3"/>
  <c r="H234" i="3" s="1"/>
  <c r="H233" i="3" s="1"/>
  <c r="H232" i="3" s="1"/>
  <c r="H231" i="3" s="1"/>
  <c r="I235" i="3"/>
  <c r="I234" i="3" s="1"/>
  <c r="I233" i="3" s="1"/>
  <c r="I232" i="3" s="1"/>
  <c r="I231" i="3" s="1"/>
  <c r="J235" i="3"/>
  <c r="J234" i="3" s="1"/>
  <c r="J233" i="3" s="1"/>
  <c r="J232" i="3" s="1"/>
  <c r="J231" i="3" s="1"/>
  <c r="E228" i="3"/>
  <c r="E226" i="3" s="1"/>
  <c r="E224" i="3" s="1"/>
  <c r="E223" i="3" s="1"/>
  <c r="F228" i="3"/>
  <c r="F226" i="3" s="1"/>
  <c r="F224" i="3" s="1"/>
  <c r="F223" i="3" s="1"/>
  <c r="G228" i="3"/>
  <c r="G226" i="3" s="1"/>
  <c r="G224" i="3" s="1"/>
  <c r="G223" i="3" s="1"/>
  <c r="H228" i="3"/>
  <c r="H226" i="3" s="1"/>
  <c r="H224" i="3" s="1"/>
  <c r="H223" i="3" s="1"/>
  <c r="I228" i="3"/>
  <c r="I226" i="3" s="1"/>
  <c r="I224" i="3" s="1"/>
  <c r="I223" i="3" s="1"/>
  <c r="J228" i="3"/>
  <c r="J226" i="3" s="1"/>
  <c r="J224" i="3" s="1"/>
  <c r="J223" i="3" s="1"/>
  <c r="G216" i="3"/>
  <c r="H216" i="3"/>
  <c r="H178" i="3"/>
  <c r="H176" i="3"/>
  <c r="I216" i="3"/>
  <c r="J216" i="3"/>
  <c r="D220" i="3"/>
  <c r="E220" i="3"/>
  <c r="F220" i="3"/>
  <c r="G220" i="3"/>
  <c r="H220" i="3"/>
  <c r="I220" i="3"/>
  <c r="J220" i="3"/>
  <c r="D75" i="3"/>
  <c r="D74" i="3" s="1"/>
  <c r="E75" i="3"/>
  <c r="E74" i="3" s="1"/>
  <c r="E73" i="3" s="1"/>
  <c r="E72" i="3" s="1"/>
  <c r="E71" i="3" s="1"/>
  <c r="F75" i="3"/>
  <c r="F74" i="3" s="1"/>
  <c r="F73" i="3" s="1"/>
  <c r="F72" i="3" s="1"/>
  <c r="F71" i="3" s="1"/>
  <c r="G75" i="3"/>
  <c r="G74" i="3" s="1"/>
  <c r="G73" i="3" s="1"/>
  <c r="G72" i="3" s="1"/>
  <c r="G71" i="3" s="1"/>
  <c r="H75" i="3"/>
  <c r="H74" i="3" s="1"/>
  <c r="H73" i="3" s="1"/>
  <c r="H72" i="3" s="1"/>
  <c r="H71" i="3" s="1"/>
  <c r="I75" i="3"/>
  <c r="I74" i="3" s="1"/>
  <c r="I73" i="3" s="1"/>
  <c r="I72" i="3" s="1"/>
  <c r="I71" i="3" s="1"/>
  <c r="J75" i="3"/>
  <c r="J74" i="3" s="1"/>
  <c r="J73" i="3" s="1"/>
  <c r="J72" i="3" s="1"/>
  <c r="J71" i="3" s="1"/>
  <c r="D156" i="3"/>
  <c r="D155" i="3" s="1"/>
  <c r="E156" i="3"/>
  <c r="E155" i="3" s="1"/>
  <c r="F156" i="3"/>
  <c r="F155" i="3" s="1"/>
  <c r="G156" i="3"/>
  <c r="G155" i="3" s="1"/>
  <c r="H156" i="3"/>
  <c r="H155" i="3" s="1"/>
  <c r="I156" i="3"/>
  <c r="I155" i="3" s="1"/>
  <c r="J156" i="3"/>
  <c r="J155" i="3" s="1"/>
  <c r="D152" i="3"/>
  <c r="D147" i="3" s="1"/>
  <c r="D146" i="3" s="1"/>
  <c r="D145" i="3" s="1"/>
  <c r="E152" i="3"/>
  <c r="E147" i="3" s="1"/>
  <c r="E146" i="3" s="1"/>
  <c r="E145" i="3" s="1"/>
  <c r="F152" i="3"/>
  <c r="F147" i="3" s="1"/>
  <c r="F146" i="3" s="1"/>
  <c r="F145" i="3" s="1"/>
  <c r="G152" i="3"/>
  <c r="G147" i="3" s="1"/>
  <c r="G146" i="3" s="1"/>
  <c r="G145" i="3" s="1"/>
  <c r="H152" i="3"/>
  <c r="H147" i="3" s="1"/>
  <c r="I152" i="3"/>
  <c r="I147" i="3" s="1"/>
  <c r="I146" i="3" s="1"/>
  <c r="I145" i="3" s="1"/>
  <c r="J152" i="3"/>
  <c r="J147" i="3" s="1"/>
  <c r="J146" i="3" s="1"/>
  <c r="J145" i="3" s="1"/>
  <c r="D94" i="3"/>
  <c r="D93" i="3" s="1"/>
  <c r="E94" i="3"/>
  <c r="E93" i="3" s="1"/>
  <c r="F94" i="3"/>
  <c r="F93" i="3" s="1"/>
  <c r="G94" i="3"/>
  <c r="G93" i="3" s="1"/>
  <c r="H94" i="3"/>
  <c r="H93" i="3" s="1"/>
  <c r="I94" i="3"/>
  <c r="I93" i="3" s="1"/>
  <c r="J94" i="3"/>
  <c r="J93" i="3" s="1"/>
  <c r="D89" i="3"/>
  <c r="E89" i="3"/>
  <c r="F89" i="3"/>
  <c r="G89" i="3"/>
  <c r="I89" i="3"/>
  <c r="J89" i="3"/>
  <c r="D82" i="3"/>
  <c r="E82" i="3"/>
  <c r="F82" i="3"/>
  <c r="G82" i="3"/>
  <c r="H82" i="3"/>
  <c r="I82" i="3"/>
  <c r="J82" i="3"/>
  <c r="D20" i="3"/>
  <c r="D19" i="3" s="1"/>
  <c r="E20" i="3"/>
  <c r="D57" i="3"/>
  <c r="D56" i="3" s="1"/>
  <c r="E57" i="3"/>
  <c r="F57" i="3"/>
  <c r="F56" i="3" s="1"/>
  <c r="G57" i="3"/>
  <c r="G56" i="3" s="1"/>
  <c r="H57" i="3"/>
  <c r="H56" i="3" s="1"/>
  <c r="I57" i="3"/>
  <c r="I56" i="3" s="1"/>
  <c r="J57" i="3"/>
  <c r="J56" i="3" s="1"/>
  <c r="D49" i="3"/>
  <c r="E49" i="3"/>
  <c r="F49" i="3"/>
  <c r="H49" i="3"/>
  <c r="I49" i="3"/>
  <c r="J49" i="3"/>
  <c r="E38" i="3"/>
  <c r="F38" i="3"/>
  <c r="G38" i="3"/>
  <c r="H38" i="3"/>
  <c r="I38" i="3"/>
  <c r="J38" i="3"/>
  <c r="D38" i="3"/>
  <c r="D16" i="3"/>
  <c r="E16" i="3"/>
  <c r="I31" i="2"/>
  <c r="E29" i="3"/>
  <c r="D10" i="3"/>
  <c r="F178" i="3"/>
  <c r="F176" i="3"/>
  <c r="F113" i="3"/>
  <c r="F114" i="3"/>
  <c r="G178" i="3"/>
  <c r="G176" i="3"/>
  <c r="F31" i="2" l="1"/>
  <c r="P216" i="3"/>
  <c r="M215" i="3"/>
  <c r="C147" i="3"/>
  <c r="P147" i="3" s="1"/>
  <c r="H146" i="3"/>
  <c r="H145" i="3" s="1"/>
  <c r="G141" i="3"/>
  <c r="G140" i="3" s="1"/>
  <c r="G136" i="3"/>
  <c r="G135" i="3" s="1"/>
  <c r="G134" i="3" s="1"/>
  <c r="J141" i="3"/>
  <c r="J140" i="3" s="1"/>
  <c r="J136" i="3"/>
  <c r="J135" i="3" s="1"/>
  <c r="J134" i="3" s="1"/>
  <c r="F136" i="3"/>
  <c r="F135" i="3" s="1"/>
  <c r="F134" i="3" s="1"/>
  <c r="F141" i="3"/>
  <c r="F140" i="3" s="1"/>
  <c r="D141" i="3"/>
  <c r="D140" i="3" s="1"/>
  <c r="D136" i="3"/>
  <c r="D135" i="3" s="1"/>
  <c r="I141" i="3"/>
  <c r="I140" i="3" s="1"/>
  <c r="I136" i="3"/>
  <c r="I135" i="3" s="1"/>
  <c r="I134" i="3" s="1"/>
  <c r="E136" i="3"/>
  <c r="E135" i="3" s="1"/>
  <c r="E134" i="3" s="1"/>
  <c r="E141" i="3"/>
  <c r="E140" i="3" s="1"/>
  <c r="G81" i="3"/>
  <c r="G80" i="3" s="1"/>
  <c r="G79" i="3" s="1"/>
  <c r="G78" i="3" s="1"/>
  <c r="F175" i="3"/>
  <c r="F170" i="3"/>
  <c r="F169" i="3" s="1"/>
  <c r="F168" i="3" s="1"/>
  <c r="H175" i="3"/>
  <c r="H170" i="3"/>
  <c r="H169" i="3" s="1"/>
  <c r="H168" i="3" s="1"/>
  <c r="G175" i="3"/>
  <c r="G170" i="3"/>
  <c r="G169" i="3" s="1"/>
  <c r="G168" i="3" s="1"/>
  <c r="I81" i="3"/>
  <c r="J61" i="3"/>
  <c r="J60" i="3" s="1"/>
  <c r="J59" i="3" s="1"/>
  <c r="F12" i="4"/>
  <c r="F61" i="3"/>
  <c r="F60" i="3" s="1"/>
  <c r="F59" i="3" s="1"/>
  <c r="I215" i="3"/>
  <c r="I214" i="3" s="1"/>
  <c r="I213" i="3" s="1"/>
  <c r="I212" i="3" s="1"/>
  <c r="I182" i="3" s="1"/>
  <c r="I178" i="3" s="1"/>
  <c r="I177" i="3" s="1"/>
  <c r="I176" i="3" s="1"/>
  <c r="I170" i="3" s="1"/>
  <c r="I169" i="3" s="1"/>
  <c r="I168" i="3" s="1"/>
  <c r="H19" i="3"/>
  <c r="J19" i="3"/>
  <c r="F19" i="3"/>
  <c r="E9" i="3"/>
  <c r="H9" i="3"/>
  <c r="H8" i="3" s="1"/>
  <c r="H6" i="3" s="1"/>
  <c r="K61" i="3"/>
  <c r="K60" i="3" s="1"/>
  <c r="K59" i="3" s="1"/>
  <c r="K25" i="3" s="1"/>
  <c r="G61" i="3"/>
  <c r="G60" i="3" s="1"/>
  <c r="G59" i="3" s="1"/>
  <c r="G120" i="3"/>
  <c r="G119" i="3" s="1"/>
  <c r="G118" i="3" s="1"/>
  <c r="G116" i="3" s="1"/>
  <c r="G113" i="3" s="1"/>
  <c r="I120" i="3"/>
  <c r="I119" i="3" s="1"/>
  <c r="I118" i="3" s="1"/>
  <c r="I116" i="3" s="1"/>
  <c r="I113" i="3" s="1"/>
  <c r="E120" i="3"/>
  <c r="J81" i="3"/>
  <c r="J80" i="3" s="1"/>
  <c r="J79" i="3" s="1"/>
  <c r="J78" i="3" s="1"/>
  <c r="G19" i="3"/>
  <c r="I9" i="3"/>
  <c r="J28" i="3"/>
  <c r="J27" i="3" s="1"/>
  <c r="J26" i="3" s="1"/>
  <c r="I80" i="3"/>
  <c r="I79" i="3" s="1"/>
  <c r="I78" i="3" s="1"/>
  <c r="E81" i="3"/>
  <c r="I19" i="3"/>
  <c r="G9" i="3"/>
  <c r="J9" i="3"/>
  <c r="F9" i="3"/>
  <c r="E28" i="3"/>
  <c r="C20" i="3"/>
  <c r="P20" i="3" s="1"/>
  <c r="B32" i="2"/>
  <c r="E215" i="3"/>
  <c r="E214" i="3" s="1"/>
  <c r="E213" i="3" s="1"/>
  <c r="E212" i="3" s="1"/>
  <c r="C156" i="3"/>
  <c r="C155" i="3" s="1"/>
  <c r="C146" i="3" s="1"/>
  <c r="D28" i="3"/>
  <c r="F22" i="4"/>
  <c r="C220" i="3"/>
  <c r="F215" i="3"/>
  <c r="F214" i="3" s="1"/>
  <c r="F213" i="3" s="1"/>
  <c r="F212" i="3" s="1"/>
  <c r="F28" i="3"/>
  <c r="F27" i="3" s="1"/>
  <c r="H28" i="3"/>
  <c r="H27" i="3" s="1"/>
  <c r="H26" i="3" s="1"/>
  <c r="I61" i="3"/>
  <c r="I60" i="3" s="1"/>
  <c r="I59" i="3" s="1"/>
  <c r="C228" i="3"/>
  <c r="I28" i="3"/>
  <c r="I27" i="3" s="1"/>
  <c r="G28" i="3"/>
  <c r="G27" i="3" s="1"/>
  <c r="G25" i="3" s="1"/>
  <c r="C49" i="3"/>
  <c r="P49" i="3" s="1"/>
  <c r="H81" i="3"/>
  <c r="H80" i="3" s="1"/>
  <c r="H79" i="3" s="1"/>
  <c r="H78" i="3" s="1"/>
  <c r="D81" i="3"/>
  <c r="D80" i="3" s="1"/>
  <c r="E80" i="3"/>
  <c r="E79" i="3" s="1"/>
  <c r="E78" i="3" s="1"/>
  <c r="J120" i="3"/>
  <c r="J119" i="3" s="1"/>
  <c r="J118" i="3" s="1"/>
  <c r="J116" i="3" s="1"/>
  <c r="J115" i="3" s="1"/>
  <c r="J114" i="3" s="1"/>
  <c r="H120" i="3"/>
  <c r="H119" i="3" s="1"/>
  <c r="H118" i="3" s="1"/>
  <c r="H116" i="3" s="1"/>
  <c r="H115" i="3" s="1"/>
  <c r="H114" i="3" s="1"/>
  <c r="C14" i="3"/>
  <c r="P14" i="3" s="1"/>
  <c r="H61" i="3"/>
  <c r="H60" i="3" s="1"/>
  <c r="H59" i="3" s="1"/>
  <c r="C16" i="3"/>
  <c r="P16" i="3" s="1"/>
  <c r="C235" i="3"/>
  <c r="D113" i="3"/>
  <c r="D9" i="3"/>
  <c r="D8" i="3" s="1"/>
  <c r="J215" i="3"/>
  <c r="J214" i="3" s="1"/>
  <c r="J213" i="3" s="1"/>
  <c r="J212" i="3" s="1"/>
  <c r="H215" i="3"/>
  <c r="H214" i="3" s="1"/>
  <c r="H213" i="3" s="1"/>
  <c r="C126" i="3"/>
  <c r="P126" i="3" s="1"/>
  <c r="D215" i="3"/>
  <c r="D120" i="3"/>
  <c r="D119" i="3" s="1"/>
  <c r="D118" i="3" s="1"/>
  <c r="C29" i="3"/>
  <c r="C62" i="3"/>
  <c r="P62" i="3" s="1"/>
  <c r="C57" i="3"/>
  <c r="C38" i="3"/>
  <c r="B48" i="2"/>
  <c r="C33" i="3"/>
  <c r="C82" i="3"/>
  <c r="C89" i="3"/>
  <c r="P89" i="3" s="1"/>
  <c r="C22" i="3"/>
  <c r="E19" i="3"/>
  <c r="C10" i="3"/>
  <c r="P10" i="3" s="1"/>
  <c r="D223" i="3"/>
  <c r="C226" i="3"/>
  <c r="C225" i="3" s="1"/>
  <c r="I115" i="3"/>
  <c r="I114" i="3" s="1"/>
  <c r="E119" i="3"/>
  <c r="D60" i="3"/>
  <c r="C74" i="3"/>
  <c r="D73" i="3"/>
  <c r="D114" i="3"/>
  <c r="C93" i="3"/>
  <c r="P93" i="3" s="1"/>
  <c r="F81" i="3"/>
  <c r="F80" i="3" s="1"/>
  <c r="F79" i="3" s="1"/>
  <c r="F78" i="3" s="1"/>
  <c r="C94" i="3"/>
  <c r="P94" i="3" s="1"/>
  <c r="E56" i="3"/>
  <c r="G215" i="3"/>
  <c r="G214" i="3" s="1"/>
  <c r="G213" i="3" s="1"/>
  <c r="G212" i="3" s="1"/>
  <c r="F120" i="3"/>
  <c r="F119" i="3" s="1"/>
  <c r="F118" i="3" s="1"/>
  <c r="H212" i="3"/>
  <c r="C64" i="3"/>
  <c r="P64" i="3" s="1"/>
  <c r="D234" i="3"/>
  <c r="C75" i="3"/>
  <c r="M214" i="3" l="1"/>
  <c r="P215" i="3"/>
  <c r="C23" i="3"/>
  <c r="P23" i="3" s="1"/>
  <c r="P22" i="3"/>
  <c r="P82" i="3"/>
  <c r="C81" i="3"/>
  <c r="P81" i="3" s="1"/>
  <c r="C145" i="3"/>
  <c r="P145" i="3" s="1"/>
  <c r="P146" i="3"/>
  <c r="C135" i="3"/>
  <c r="P135" i="3" s="1"/>
  <c r="D134" i="3"/>
  <c r="C134" i="3" s="1"/>
  <c r="P134" i="3" s="1"/>
  <c r="D139" i="3"/>
  <c r="C140" i="3"/>
  <c r="C139" i="3" s="1"/>
  <c r="F110" i="3"/>
  <c r="F8" i="3"/>
  <c r="F7" i="3" s="1"/>
  <c r="G115" i="3"/>
  <c r="G114" i="3" s="1"/>
  <c r="D214" i="3"/>
  <c r="J113" i="3"/>
  <c r="C19" i="3"/>
  <c r="P19" i="3" s="1"/>
  <c r="J8" i="3"/>
  <c r="J6" i="3" s="1"/>
  <c r="I8" i="3"/>
  <c r="I6" i="3" s="1"/>
  <c r="E27" i="3"/>
  <c r="E26" i="3" s="1"/>
  <c r="J25" i="3"/>
  <c r="E8" i="3"/>
  <c r="J182" i="3"/>
  <c r="J178" i="3" s="1"/>
  <c r="J177" i="3" s="1"/>
  <c r="J176" i="3" s="1"/>
  <c r="J175" i="3" s="1"/>
  <c r="N238" i="3"/>
  <c r="I7" i="3"/>
  <c r="H7" i="3"/>
  <c r="F6" i="3"/>
  <c r="G110" i="3"/>
  <c r="F26" i="3"/>
  <c r="F25" i="3" s="1"/>
  <c r="G8" i="3"/>
  <c r="H113" i="3"/>
  <c r="H110" i="3" s="1"/>
  <c r="H25" i="3"/>
  <c r="G26" i="3"/>
  <c r="C61" i="3"/>
  <c r="P61" i="3" s="1"/>
  <c r="C9" i="3"/>
  <c r="P9" i="3" s="1"/>
  <c r="C120" i="3"/>
  <c r="P120" i="3" s="1"/>
  <c r="I175" i="3"/>
  <c r="E178" i="3"/>
  <c r="K176" i="3"/>
  <c r="K175" i="3" s="1"/>
  <c r="D27" i="3"/>
  <c r="C28" i="3"/>
  <c r="I26" i="3"/>
  <c r="I25" i="3"/>
  <c r="C73" i="3"/>
  <c r="D72" i="3"/>
  <c r="D59" i="3"/>
  <c r="C59" i="3" s="1"/>
  <c r="P59" i="3" s="1"/>
  <c r="C60" i="3"/>
  <c r="P60" i="3" s="1"/>
  <c r="C119" i="3"/>
  <c r="P119" i="3" s="1"/>
  <c r="E118" i="3"/>
  <c r="C80" i="3"/>
  <c r="D79" i="3"/>
  <c r="D78" i="3" s="1"/>
  <c r="C224" i="3"/>
  <c r="C223" i="3" s="1"/>
  <c r="P223" i="3" s="1"/>
  <c r="D7" i="3"/>
  <c r="D6" i="3"/>
  <c r="C234" i="3"/>
  <c r="D233" i="3"/>
  <c r="C56" i="3"/>
  <c r="P56" i="3" s="1"/>
  <c r="P214" i="3" l="1"/>
  <c r="M213" i="3"/>
  <c r="D110" i="3"/>
  <c r="C8" i="3"/>
  <c r="P8" i="3" s="1"/>
  <c r="J7" i="3"/>
  <c r="D213" i="3"/>
  <c r="C212" i="3" s="1"/>
  <c r="C182" i="3"/>
  <c r="P182" i="3" s="1"/>
  <c r="J110" i="3"/>
  <c r="J238" i="3" s="1"/>
  <c r="E25" i="3"/>
  <c r="H238" i="3"/>
  <c r="G6" i="3"/>
  <c r="G238" i="3" s="1"/>
  <c r="G7" i="3"/>
  <c r="E176" i="3"/>
  <c r="E175" i="3" s="1"/>
  <c r="C178" i="3"/>
  <c r="P178" i="3" s="1"/>
  <c r="D26" i="3"/>
  <c r="D25" i="3" s="1"/>
  <c r="C27" i="3"/>
  <c r="I238" i="3"/>
  <c r="F238" i="3"/>
  <c r="C79" i="3"/>
  <c r="E6" i="3"/>
  <c r="E7" i="3"/>
  <c r="D71" i="3"/>
  <c r="C71" i="3" s="1"/>
  <c r="C72" i="3"/>
  <c r="C233" i="3"/>
  <c r="D232" i="3"/>
  <c r="E116" i="3"/>
  <c r="C118" i="3"/>
  <c r="P118" i="3" s="1"/>
  <c r="P213" i="3" l="1"/>
  <c r="M212" i="3"/>
  <c r="M238" i="3" s="1"/>
  <c r="C78" i="3"/>
  <c r="P78" i="3" s="1"/>
  <c r="P80" i="3"/>
  <c r="P79" i="3"/>
  <c r="D212" i="3"/>
  <c r="C7" i="3"/>
  <c r="P7" i="3" s="1"/>
  <c r="C6" i="3"/>
  <c r="K110" i="3"/>
  <c r="K238" i="3" s="1"/>
  <c r="C176" i="3"/>
  <c r="C177" i="3"/>
  <c r="P177" i="3" s="1"/>
  <c r="E115" i="3"/>
  <c r="C116" i="3"/>
  <c r="P116" i="3" s="1"/>
  <c r="E113" i="3"/>
  <c r="E110" i="3" s="1"/>
  <c r="E238" i="3" s="1"/>
  <c r="D231" i="3"/>
  <c r="C231" i="3" s="1"/>
  <c r="C232" i="3"/>
  <c r="C25" i="3"/>
  <c r="C26" i="3"/>
  <c r="P212" i="3" l="1"/>
  <c r="C175" i="3"/>
  <c r="P175" i="3" s="1"/>
  <c r="P176" i="3"/>
  <c r="D238" i="3"/>
  <c r="C113" i="3"/>
  <c r="E114" i="3"/>
  <c r="C114" i="3" s="1"/>
  <c r="P114" i="3" s="1"/>
  <c r="C115" i="3"/>
  <c r="P115" i="3" s="1"/>
  <c r="C110" i="3" l="1"/>
  <c r="P110" i="3"/>
  <c r="P113" i="3"/>
  <c r="C238" i="3" l="1"/>
  <c r="P238" i="3" s="1"/>
</calcChain>
</file>

<file path=xl/sharedStrings.xml><?xml version="1.0" encoding="utf-8"?>
<sst xmlns="http://schemas.openxmlformats.org/spreadsheetml/2006/main" count="245" uniqueCount="142">
  <si>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</si>
  <si>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</si>
  <si>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</si>
  <si>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</si>
  <si>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</si>
  <si>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</si>
  <si>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</si>
  <si>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</si>
  <si>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</si>
  <si>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</si>
  <si>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</si>
  <si>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</si>
  <si>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</si>
  <si>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</si>
  <si>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</si>
  <si>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</si>
  <si>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</si>
  <si>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</si>
  <si>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</si>
  <si>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</si>
  <si>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</si>
  <si>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</si>
  <si>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</si>
  <si>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</si>
  <si>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</si>
  <si>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</si>
  <si>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</si>
  <si>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</si>
  <si>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</si>
  <si>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</si>
  <si>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</si>
  <si>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</si>
  <si>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</si>
  <si>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</si>
  <si>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</si>
  <si>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</si>
  <si>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</si>
  <si>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</si>
  <si>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</si>
  <si>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</si>
  <si>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</si>
  <si>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</si>
  <si>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</si>
  <si>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</si>
  <si>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</si>
  <si>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</si>
  <si>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</si>
  <si>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</si>
  <si>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</si>
  <si>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</si>
  <si>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</si>
  <si>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</si>
  <si>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</si>
  <si>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</si>
  <si>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</si>
  <si>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</si>
  <si>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</si>
  <si>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</si>
  <si>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</si>
  <si>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</si>
  <si>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</si>
  <si>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</si>
  <si>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</si>
  <si>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</si>
  <si>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</si>
  <si>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</si>
  <si>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</si>
  <si>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</si>
  <si>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</si>
  <si>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</si>
  <si>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</si>
  <si>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</si>
  <si>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</si>
  <si>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</si>
  <si>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</si>
  <si>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</si>
  <si>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</si>
  <si>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</si>
  <si>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</si>
  <si>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</si>
  <si>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</si>
  <si>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</si>
  <si>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</si>
  <si>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</si>
  <si>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</si>
  <si>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</si>
  <si>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</si>
  <si>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</si>
  <si>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</si>
  <si>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</si>
  <si>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</si>
  <si>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</si>
  <si>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Tekući projekt T100018 PLAĆA PRODUŽENI BORAVAK</t>
  </si>
  <si>
    <t>pomoći državni proračun</t>
  </si>
  <si>
    <t>Pomoći -općinski i gradski prorač.</t>
  </si>
  <si>
    <t>Pomoći programi EU</t>
  </si>
  <si>
    <t>Tekući projekt T100002 Županijska stručna vijeća</t>
  </si>
  <si>
    <t>OŠ PUŠĆA</t>
  </si>
  <si>
    <t>OIB: 00402533812</t>
  </si>
  <si>
    <t>Tekući projekt T1000027 Međunarodna suradnja EU</t>
  </si>
  <si>
    <t>Troškovi sudskih postupaka</t>
  </si>
  <si>
    <t>671 ZŽ Shema</t>
  </si>
  <si>
    <t>6711 MIN. ST.</t>
  </si>
  <si>
    <t>671 OSTALO</t>
  </si>
  <si>
    <t>naknade građanima i kućanstvima</t>
  </si>
  <si>
    <t>naknade građanima i kuć. U naravi</t>
  </si>
  <si>
    <t>Tekući projekt T100044 financ. nabave udžbe. u oš</t>
  </si>
  <si>
    <t>671 UDŽBENICI</t>
  </si>
  <si>
    <t>922 VIŠAK</t>
  </si>
  <si>
    <t>Program 1001  Pojačani standard u školstvu</t>
  </si>
  <si>
    <t>Tekući projekt T100029 Prsten potpore - pomoćnici u nastavi i stručni komunikacijski posrednici za učenike s teškoćama u razvoju</t>
  </si>
  <si>
    <t>Plaće (bruto)</t>
  </si>
  <si>
    <t>Doprinosi za obv.zdrav.osigur.</t>
  </si>
  <si>
    <t>Naknade za prijevoz</t>
  </si>
  <si>
    <t>Tekući projekt T100015 Učeničke zadruge</t>
  </si>
  <si>
    <t xml:space="preserve">Pomoć </t>
  </si>
  <si>
    <t>Tekući projekt T100011 Školska shema</t>
  </si>
  <si>
    <t>Naknade građanima i kučanstvima</t>
  </si>
  <si>
    <t>Projekcija plana 
za 2023.</t>
  </si>
  <si>
    <t>Građevinski objekti</t>
  </si>
  <si>
    <t>Projekcija plana 
za 2022.</t>
  </si>
  <si>
    <t>Ukupno prihodi i primici za 2021.</t>
  </si>
  <si>
    <t>Ukupno prihodi i primici za 2022.</t>
  </si>
  <si>
    <t>Ukupno prihodi i primici za 2023.</t>
  </si>
  <si>
    <t>Tekući projekt T100019 PRIPRAVNIŠTVO</t>
  </si>
  <si>
    <t xml:space="preserve"> REBALANS II FINANCIJ. PLANA ZA 2021. G.</t>
  </si>
  <si>
    <t xml:space="preserve">REALIZACIJA </t>
  </si>
  <si>
    <t>INDEKS</t>
  </si>
  <si>
    <t>Tekući projekt T100003 E TEHNIČAR</t>
  </si>
  <si>
    <t>Intelektualne usluge</t>
  </si>
  <si>
    <t>Tekući projekt T100012 obljetnica škole</t>
  </si>
  <si>
    <t>služ. putovanja</t>
  </si>
  <si>
    <t>RASHODI ZA ZAPOSLENE</t>
  </si>
  <si>
    <t xml:space="preserve">ZAG. ŽUP </t>
  </si>
  <si>
    <t>UMANJILA ZŽ ZA MATERJALNE TROŠ.</t>
  </si>
  <si>
    <t>REALIZACIJA  FINANCIJSKI. PLANA OŠ  PUŠĆA   ZA  2021</t>
  </si>
  <si>
    <t>REALIZACIJA Plana
za 2021.</t>
  </si>
  <si>
    <t>Realaizacija plana
za 2020.</t>
  </si>
  <si>
    <t>Realizacija plana 
za 2021.</t>
  </si>
  <si>
    <t xml:space="preserve"> REALIZACIJA PLANA PRIHODA I PRIMITAKA</t>
  </si>
  <si>
    <t xml:space="preserve"> Plan
za 2021.</t>
  </si>
  <si>
    <t xml:space="preserve"> plan
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</si>
</sst>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  <font>
      <sz val="9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7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4" fillId="26" borderId="15" xfId="0" applyNumberFormat="1" applyFont="1" applyFill="1" applyBorder="1" applyAlignment="1" applyProtection="1">
      <alignment horizontal="left"/>
    </xf>
    <xf numFmtId="0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27" borderId="0" xfId="0" applyNumberFormat="1" applyFont="1" applyFill="1" applyBorder="1" applyAlignment="1" applyProtection="1"/>
    <xf numFmtId="3" fontId="22" fillId="22" borderId="15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 wrapText="1"/>
    </xf>
    <xf numFmtId="0" fontId="22" fillId="26" borderId="38" xfId="0" applyNumberFormat="1" applyFont="1" applyFill="1" applyBorder="1" applyAlignment="1" applyProtection="1">
      <alignment horizontal="center" wrapText="1"/>
    </xf>
    <xf numFmtId="0" fontId="21" fillId="22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>
      <alignment wrapText="1"/>
    </xf>
    <xf numFmtId="3" fontId="18" fillId="20" borderId="2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wrapText="1"/>
    </xf>
    <xf numFmtId="0" fontId="39" fillId="0" borderId="15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3" fontId="24" fillId="27" borderId="15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0" fontId="37" fillId="24" borderId="32" xfId="0" applyNumberFormat="1" applyFont="1" applyFill="1" applyBorder="1" applyAlignment="1" applyProtection="1">
      <alignment horizontal="center" wrapText="1"/>
    </xf>
    <xf numFmtId="0" fontId="37" fillId="24" borderId="38" xfId="0" applyNumberFormat="1" applyFont="1" applyFill="1" applyBorder="1" applyAlignment="1" applyProtection="1">
      <alignment horizontal="center" wrapText="1"/>
    </xf>
    <xf numFmtId="0" fontId="24" fillId="24" borderId="31" xfId="0" applyNumberFormat="1" applyFont="1" applyFill="1" applyBorder="1" applyAlignment="1" applyProtection="1">
      <alignment wrapText="1"/>
    </xf>
    <xf numFmtId="0" fontId="38" fillId="24" borderId="38" xfId="0" applyNumberFormat="1" applyFont="1" applyFill="1" applyBorder="1" applyAlignment="1" applyProtection="1">
      <alignment wrapText="1"/>
    </xf>
    <xf numFmtId="3" fontId="24" fillId="24" borderId="32" xfId="0" applyNumberFormat="1" applyFont="1" applyFill="1" applyBorder="1" applyAlignment="1" applyProtection="1">
      <alignment horizontal="left"/>
    </xf>
    <xf numFmtId="3" fontId="24" fillId="24" borderId="38" xfId="0" applyNumberFormat="1" applyFont="1" applyFill="1" applyBorder="1" applyAlignment="1" applyProtection="1">
      <alignment horizontal="left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4343" name="Line 2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51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0</xdr:col>
      <xdr:colOff>1057275</xdr:colOff>
      <xdr:row>51</xdr:row>
      <xdr:rowOff>0</xdr:rowOff>
    </xdr:to>
    <xdr:sp macro="" textlink="">
      <xdr:nvSpPr>
        <xdr:cNvPr id="4345" name="Line 2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K24" sqref="K24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 x14ac:dyDescent="0.2">
      <c r="A1" s="232"/>
      <c r="B1" s="232"/>
      <c r="C1" s="232"/>
      <c r="D1" s="232"/>
      <c r="E1" s="232"/>
      <c r="F1" s="232"/>
      <c r="G1" s="232"/>
      <c r="H1" s="232"/>
    </row>
    <row r="2" spans="1:8" s="70" customFormat="1" ht="26.25" customHeight="1" x14ac:dyDescent="0.2">
      <c r="A2" s="232"/>
      <c r="B2" s="232"/>
      <c r="C2" s="232"/>
      <c r="D2" s="232"/>
      <c r="E2" s="232"/>
      <c r="F2" s="232"/>
      <c r="G2" s="233"/>
      <c r="H2" s="233"/>
    </row>
    <row r="3" spans="1:8" ht="25.5" customHeight="1" x14ac:dyDescent="0.2">
      <c r="A3" s="232"/>
      <c r="B3" s="232"/>
      <c r="C3" s="232"/>
      <c r="D3" s="232"/>
      <c r="E3" s="232"/>
      <c r="F3" s="232"/>
      <c r="G3" s="232"/>
      <c r="H3" s="234"/>
    </row>
    <row r="4" spans="1:8" ht="9" hidden="1" customHeight="1" x14ac:dyDescent="0.25">
      <c r="A4" s="71"/>
      <c r="B4" s="72"/>
      <c r="C4" s="72"/>
      <c r="D4" s="72"/>
      <c r="E4" s="72"/>
    </row>
    <row r="5" spans="1:8" s="65" customFormat="1" ht="26.25" customHeight="1" x14ac:dyDescent="0.25">
      <c r="A5" s="73"/>
      <c r="B5" s="74"/>
      <c r="C5" s="74"/>
      <c r="D5" s="75"/>
      <c r="E5" s="76"/>
      <c r="F5" s="111"/>
      <c r="G5" s="111"/>
      <c r="H5" s="77"/>
    </row>
    <row r="6" spans="1:8" ht="15.75" x14ac:dyDescent="0.25">
      <c r="A6" s="238"/>
      <c r="B6" s="228"/>
      <c r="C6" s="228"/>
      <c r="D6" s="228"/>
      <c r="E6" s="239"/>
      <c r="F6" s="108"/>
      <c r="G6" s="108"/>
      <c r="H6" s="108"/>
    </row>
    <row r="7" spans="1:8" ht="15.75" x14ac:dyDescent="0.25">
      <c r="A7" s="229"/>
      <c r="B7" s="230"/>
      <c r="C7" s="230"/>
      <c r="D7" s="230"/>
      <c r="E7" s="231"/>
      <c r="F7" s="78"/>
      <c r="G7" s="78"/>
      <c r="H7" s="78"/>
    </row>
    <row r="8" spans="1:8" ht="15.75" x14ac:dyDescent="0.25">
      <c r="A8" s="235"/>
      <c r="B8" s="231"/>
      <c r="C8" s="231"/>
      <c r="D8" s="231"/>
      <c r="E8" s="231"/>
      <c r="F8" s="78"/>
      <c r="G8" s="78"/>
      <c r="H8" s="78"/>
    </row>
    <row r="9" spans="1:8" ht="15.75" x14ac:dyDescent="0.25">
      <c r="A9" s="109"/>
      <c r="B9" s="110"/>
      <c r="C9" s="110"/>
      <c r="D9" s="110"/>
      <c r="E9" s="110"/>
      <c r="F9" s="107"/>
      <c r="G9" s="107"/>
      <c r="H9" s="107"/>
    </row>
    <row r="10" spans="1:8" ht="15.75" x14ac:dyDescent="0.25">
      <c r="A10" s="236"/>
      <c r="B10" s="230"/>
      <c r="C10" s="230"/>
      <c r="D10" s="230"/>
      <c r="E10" s="237"/>
      <c r="F10" s="79"/>
      <c r="G10" s="79"/>
      <c r="H10" s="79"/>
    </row>
    <row r="11" spans="1:8" ht="15.75" x14ac:dyDescent="0.25">
      <c r="A11" s="235"/>
      <c r="B11" s="231"/>
      <c r="C11" s="231"/>
      <c r="D11" s="231"/>
      <c r="E11" s="231"/>
      <c r="F11" s="79"/>
      <c r="G11" s="79"/>
      <c r="H11" s="79"/>
    </row>
    <row r="12" spans="1:8" ht="15.75" x14ac:dyDescent="0.25">
      <c r="A12" s="227"/>
      <c r="B12" s="228"/>
      <c r="C12" s="228"/>
      <c r="D12" s="228"/>
      <c r="E12" s="228"/>
      <c r="F12" s="108"/>
      <c r="G12" s="108"/>
      <c r="H12" s="108"/>
    </row>
    <row r="13" spans="1:8" ht="18" x14ac:dyDescent="0.2">
      <c r="A13" s="232"/>
      <c r="B13" s="240"/>
      <c r="C13" s="240"/>
      <c r="D13" s="240"/>
      <c r="E13" s="240"/>
      <c r="F13" s="234"/>
      <c r="G13" s="234"/>
      <c r="H13" s="234"/>
    </row>
    <row r="14" spans="1:8" ht="15.75" x14ac:dyDescent="0.25">
      <c r="A14" s="73"/>
      <c r="B14" s="74"/>
      <c r="C14" s="74"/>
      <c r="D14" s="75"/>
      <c r="E14" s="76"/>
      <c r="F14" s="111"/>
      <c r="G14" s="111"/>
      <c r="H14" s="77"/>
    </row>
    <row r="15" spans="1:8" ht="15.75" x14ac:dyDescent="0.25">
      <c r="A15" s="241"/>
      <c r="B15" s="242"/>
      <c r="C15" s="242"/>
      <c r="D15" s="242"/>
      <c r="E15" s="243"/>
      <c r="F15" s="81"/>
      <c r="G15" s="81"/>
      <c r="H15" s="79"/>
    </row>
    <row r="16" spans="1:8" ht="18" x14ac:dyDescent="0.2">
      <c r="A16" s="244"/>
      <c r="B16" s="240"/>
      <c r="C16" s="240"/>
      <c r="D16" s="240"/>
      <c r="E16" s="240"/>
      <c r="F16" s="234"/>
      <c r="G16" s="234"/>
      <c r="H16" s="234"/>
    </row>
    <row r="17" spans="1:8" ht="15.75" x14ac:dyDescent="0.25">
      <c r="A17" s="73"/>
      <c r="B17" s="74"/>
      <c r="C17" s="74"/>
      <c r="D17" s="75"/>
      <c r="E17" s="76"/>
      <c r="F17" s="111"/>
      <c r="G17" s="111"/>
      <c r="H17" s="77"/>
    </row>
    <row r="18" spans="1:8" ht="15.75" x14ac:dyDescent="0.25">
      <c r="A18" s="229"/>
      <c r="B18" s="230"/>
      <c r="C18" s="230"/>
      <c r="D18" s="230"/>
      <c r="E18" s="230"/>
      <c r="F18" s="78"/>
      <c r="G18" s="78"/>
      <c r="H18" s="78"/>
    </row>
    <row r="19" spans="1:8" ht="15.75" x14ac:dyDescent="0.25">
      <c r="A19" s="229"/>
      <c r="B19" s="230"/>
      <c r="C19" s="230"/>
      <c r="D19" s="230"/>
      <c r="E19" s="230"/>
      <c r="F19" s="78"/>
      <c r="G19" s="78"/>
      <c r="H19" s="78"/>
    </row>
    <row r="20" spans="1:8" ht="15.75" x14ac:dyDescent="0.25">
      <c r="A20" s="236"/>
      <c r="B20" s="230"/>
      <c r="C20" s="230"/>
      <c r="D20" s="230"/>
      <c r="E20" s="230"/>
      <c r="F20" s="78"/>
      <c r="G20" s="78"/>
      <c r="H20" s="78"/>
    </row>
    <row r="21" spans="1:8" ht="18" x14ac:dyDescent="0.25">
      <c r="A21" s="82"/>
      <c r="B21" s="83"/>
      <c r="C21" s="80"/>
      <c r="D21" s="84"/>
      <c r="E21" s="83"/>
      <c r="F21" s="85"/>
      <c r="G21" s="85"/>
      <c r="H21" s="85"/>
    </row>
    <row r="22" spans="1:8" ht="15.75" x14ac:dyDescent="0.25">
      <c r="A22" s="236"/>
      <c r="B22" s="230"/>
      <c r="C22" s="230"/>
      <c r="D22" s="230"/>
      <c r="E22" s="230"/>
      <c r="F22" s="78"/>
      <c r="G22" s="78"/>
      <c r="H22" s="78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workbookViewId="0">
      <selection activeCell="N18" sqref="N18"/>
    </sheetView>
  </sheetViews>
  <sheetFormatPr defaultRowHeight="12.75" x14ac:dyDescent="0.2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 x14ac:dyDescent="0.2">
      <c r="A1" s="232" t="s">
        <v>135</v>
      </c>
      <c r="B1" s="232"/>
      <c r="C1" s="232"/>
      <c r="D1" s="232"/>
      <c r="E1" s="232"/>
      <c r="F1" s="232"/>
      <c r="G1" s="232"/>
      <c r="H1" s="232"/>
      <c r="I1" s="189"/>
    </row>
    <row r="2" spans="1:9" ht="18" x14ac:dyDescent="0.2">
      <c r="A2" s="232" t="s">
        <v>40</v>
      </c>
      <c r="B2" s="232"/>
      <c r="C2" s="232"/>
      <c r="D2" s="232"/>
      <c r="E2" s="232"/>
      <c r="F2" s="232"/>
      <c r="G2" s="233"/>
      <c r="H2" s="233"/>
      <c r="I2" s="70"/>
    </row>
    <row r="3" spans="1:9" ht="18" x14ac:dyDescent="0.2">
      <c r="A3" s="232"/>
      <c r="B3" s="232"/>
      <c r="C3" s="232"/>
      <c r="D3" s="232"/>
      <c r="E3" s="232"/>
      <c r="F3" s="232"/>
      <c r="G3" s="232"/>
      <c r="H3" s="234"/>
      <c r="I3" s="189"/>
    </row>
    <row r="4" spans="1:9" ht="18" x14ac:dyDescent="0.25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 x14ac:dyDescent="0.25">
      <c r="A5" s="73"/>
      <c r="B5" s="74"/>
      <c r="C5" s="74"/>
      <c r="D5" s="75"/>
      <c r="E5" s="76"/>
      <c r="F5" s="111" t="s">
        <v>140</v>
      </c>
      <c r="G5" s="111" t="s">
        <v>136</v>
      </c>
      <c r="H5" s="77" t="s">
        <v>127</v>
      </c>
      <c r="I5" s="65"/>
    </row>
    <row r="6" spans="1:9" ht="15.75" x14ac:dyDescent="0.25">
      <c r="A6" s="238" t="s">
        <v>41</v>
      </c>
      <c r="B6" s="228"/>
      <c r="C6" s="228"/>
      <c r="D6" s="228"/>
      <c r="E6" s="239"/>
      <c r="F6" s="108">
        <f>F7+F8</f>
        <v>8977712</v>
      </c>
      <c r="G6" s="108">
        <f>G7</f>
        <v>8977712</v>
      </c>
      <c r="H6" s="79">
        <f>G6/F6*100</f>
        <v>100</v>
      </c>
      <c r="I6" s="189"/>
    </row>
    <row r="7" spans="1:9" ht="15.75" x14ac:dyDescent="0.25">
      <c r="A7" s="229" t="s">
        <v>0</v>
      </c>
      <c r="B7" s="230"/>
      <c r="C7" s="230"/>
      <c r="D7" s="230"/>
      <c r="E7" s="231"/>
      <c r="F7" s="78">
        <v>8977712</v>
      </c>
      <c r="G7" s="78">
        <v>8977712</v>
      </c>
      <c r="H7" s="79">
        <f>G7/F7*100</f>
        <v>100</v>
      </c>
      <c r="I7" s="189"/>
    </row>
    <row r="8" spans="1:9" ht="15.75" x14ac:dyDescent="0.25">
      <c r="A8" s="235" t="s">
        <v>1</v>
      </c>
      <c r="B8" s="231"/>
      <c r="C8" s="231"/>
      <c r="D8" s="231"/>
      <c r="E8" s="231"/>
      <c r="F8" s="78">
        <v>0</v>
      </c>
      <c r="G8" s="78">
        <v>0</v>
      </c>
      <c r="H8" s="78"/>
      <c r="I8" s="189"/>
    </row>
    <row r="9" spans="1:9" ht="15.75" x14ac:dyDescent="0.25">
      <c r="A9" s="109" t="s">
        <v>42</v>
      </c>
      <c r="B9" s="190"/>
      <c r="C9" s="190"/>
      <c r="D9" s="190"/>
      <c r="E9" s="190"/>
      <c r="F9" s="107">
        <f>F10+F11</f>
        <v>9119731</v>
      </c>
      <c r="G9" s="107">
        <f>G10+G11</f>
        <v>9120106</v>
      </c>
      <c r="H9" s="79">
        <f>G9/F9*100</f>
        <v>100.00411196339014</v>
      </c>
      <c r="I9" s="189"/>
    </row>
    <row r="10" spans="1:9" ht="15.75" x14ac:dyDescent="0.25">
      <c r="A10" s="236" t="s">
        <v>2</v>
      </c>
      <c r="B10" s="230"/>
      <c r="C10" s="230"/>
      <c r="D10" s="230"/>
      <c r="E10" s="237"/>
      <c r="F10" s="79">
        <v>8860091</v>
      </c>
      <c r="G10" s="79">
        <v>8860266</v>
      </c>
      <c r="H10" s="79">
        <f>G10/F10*100</f>
        <v>100.0019751490137</v>
      </c>
      <c r="I10" s="189"/>
    </row>
    <row r="11" spans="1:9" ht="15.75" x14ac:dyDescent="0.25">
      <c r="A11" s="235" t="s">
        <v>3</v>
      </c>
      <c r="B11" s="231"/>
      <c r="C11" s="231"/>
      <c r="D11" s="231"/>
      <c r="E11" s="231"/>
      <c r="F11" s="79">
        <v>259640</v>
      </c>
      <c r="G11" s="79">
        <v>259840</v>
      </c>
      <c r="H11" s="79">
        <f>G11/F11*100</f>
        <v>100.07702973347712</v>
      </c>
      <c r="I11" s="189"/>
    </row>
    <row r="12" spans="1:9" ht="15.75" x14ac:dyDescent="0.25">
      <c r="A12" s="227" t="s">
        <v>4</v>
      </c>
      <c r="B12" s="228"/>
      <c r="C12" s="228"/>
      <c r="D12" s="228"/>
      <c r="E12" s="228"/>
      <c r="F12" s="108">
        <f>F6-F9</f>
        <v>-142019</v>
      </c>
      <c r="G12" s="108">
        <f>G6-G9</f>
        <v>-142394</v>
      </c>
      <c r="H12" s="79">
        <f>G12/F12*100</f>
        <v>100.26404917651863</v>
      </c>
      <c r="I12" s="189"/>
    </row>
    <row r="13" spans="1:9" ht="18" x14ac:dyDescent="0.2">
      <c r="A13" s="232"/>
      <c r="B13" s="240"/>
      <c r="C13" s="240"/>
      <c r="D13" s="240"/>
      <c r="E13" s="240"/>
      <c r="F13" s="234"/>
      <c r="G13" s="234"/>
      <c r="H13" s="234"/>
      <c r="I13" s="189"/>
    </row>
    <row r="14" spans="1:9" ht="26.25" x14ac:dyDescent="0.25">
      <c r="A14" s="73"/>
      <c r="B14" s="74"/>
      <c r="C14" s="74"/>
      <c r="D14" s="75"/>
      <c r="E14" s="76"/>
      <c r="F14" s="111" t="s">
        <v>137</v>
      </c>
      <c r="G14" s="111" t="s">
        <v>137</v>
      </c>
      <c r="H14" s="77" t="s">
        <v>120</v>
      </c>
      <c r="I14" s="189"/>
    </row>
    <row r="15" spans="1:9" ht="15.75" x14ac:dyDescent="0.25">
      <c r="A15" s="241" t="s">
        <v>5</v>
      </c>
      <c r="B15" s="242"/>
      <c r="C15" s="242"/>
      <c r="D15" s="242"/>
      <c r="E15" s="243"/>
      <c r="F15" s="81">
        <v>761444</v>
      </c>
      <c r="G15" s="81">
        <v>761444</v>
      </c>
      <c r="H15" s="79"/>
      <c r="I15" s="189"/>
    </row>
    <row r="16" spans="1:9" ht="18" x14ac:dyDescent="0.2">
      <c r="A16" s="244"/>
      <c r="B16" s="240"/>
      <c r="C16" s="240"/>
      <c r="D16" s="240"/>
      <c r="E16" s="240"/>
      <c r="F16" s="234"/>
      <c r="G16" s="234"/>
      <c r="H16" s="234"/>
      <c r="I16" s="189"/>
    </row>
    <row r="17" spans="1:9" ht="26.25" x14ac:dyDescent="0.25">
      <c r="A17" s="73"/>
      <c r="B17" s="74"/>
      <c r="C17" s="74"/>
      <c r="D17" s="75"/>
      <c r="E17" s="76"/>
      <c r="F17" s="111" t="s">
        <v>141</v>
      </c>
      <c r="G17" s="111" t="s">
        <v>138</v>
      </c>
      <c r="H17" s="77" t="s">
        <v>118</v>
      </c>
      <c r="I17" s="189"/>
    </row>
    <row r="18" spans="1:9" ht="15.75" x14ac:dyDescent="0.25">
      <c r="A18" s="229" t="s">
        <v>6</v>
      </c>
      <c r="B18" s="230"/>
      <c r="C18" s="230"/>
      <c r="D18" s="230"/>
      <c r="E18" s="230"/>
      <c r="F18" s="78"/>
      <c r="G18" s="78"/>
      <c r="H18" s="78"/>
      <c r="I18" s="189"/>
    </row>
    <row r="19" spans="1:9" ht="15.75" x14ac:dyDescent="0.25">
      <c r="A19" s="229" t="s">
        <v>7</v>
      </c>
      <c r="B19" s="230"/>
      <c r="C19" s="230"/>
      <c r="D19" s="230"/>
      <c r="E19" s="230"/>
      <c r="F19" s="78"/>
      <c r="G19" s="78"/>
      <c r="H19" s="78"/>
      <c r="I19" s="189"/>
    </row>
    <row r="20" spans="1:9" ht="15.75" x14ac:dyDescent="0.25">
      <c r="A20" s="236" t="s">
        <v>8</v>
      </c>
      <c r="B20" s="230"/>
      <c r="C20" s="230"/>
      <c r="D20" s="230"/>
      <c r="E20" s="230"/>
      <c r="F20" s="78"/>
      <c r="G20" s="78"/>
      <c r="H20" s="78"/>
      <c r="I20" s="189"/>
    </row>
    <row r="21" spans="1:9" ht="18" x14ac:dyDescent="0.25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 x14ac:dyDescent="0.25">
      <c r="A22" s="236" t="s">
        <v>9</v>
      </c>
      <c r="B22" s="230"/>
      <c r="C22" s="230"/>
      <c r="D22" s="230"/>
      <c r="E22" s="230"/>
      <c r="F22" s="78">
        <f>SUM(F12,F15,F20)</f>
        <v>619425</v>
      </c>
      <c r="G22" s="78">
        <f>SUM(G12,G15,G20)</f>
        <v>619050</v>
      </c>
      <c r="H22" s="79">
        <f>G22/F22*100</f>
        <v>99.939459983048792</v>
      </c>
      <c r="I22" s="189"/>
    </row>
    <row r="23" spans="1:9" x14ac:dyDescent="0.2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8"/>
  <sheetViews>
    <sheetView workbookViewId="0">
      <selection activeCell="K10" sqref="K10"/>
    </sheetView>
  </sheetViews>
  <sheetFormatPr defaultColWidth="11.42578125" defaultRowHeight="12.75" x14ac:dyDescent="0.2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 x14ac:dyDescent="0.2">
      <c r="A1" s="232" t="s">
        <v>139</v>
      </c>
      <c r="B1" s="232"/>
      <c r="C1" s="232"/>
      <c r="D1" s="232"/>
      <c r="E1" s="232"/>
      <c r="F1" s="232"/>
      <c r="G1" s="232"/>
      <c r="H1" s="232"/>
      <c r="I1" s="232"/>
    </row>
    <row r="2" spans="1:9" s="1" customFormat="1" ht="13.5" thickBot="1" x14ac:dyDescent="0.25">
      <c r="A2" s="16"/>
      <c r="I2" s="17" t="s">
        <v>10</v>
      </c>
    </row>
    <row r="3" spans="1:9" s="1" customFormat="1" ht="26.25" thickBot="1" x14ac:dyDescent="0.25">
      <c r="A3" s="91" t="s">
        <v>11</v>
      </c>
      <c r="B3" s="247">
        <v>2021</v>
      </c>
      <c r="C3" s="248"/>
      <c r="D3" s="249"/>
      <c r="E3" s="249"/>
      <c r="F3" s="249"/>
      <c r="G3" s="249"/>
      <c r="H3" s="249"/>
      <c r="I3" s="250"/>
    </row>
    <row r="4" spans="1:9" s="1" customFormat="1" ht="77.25" thickBot="1" x14ac:dyDescent="0.25">
      <c r="A4" s="92" t="s">
        <v>12</v>
      </c>
      <c r="B4" s="18" t="s">
        <v>72</v>
      </c>
      <c r="C4" s="95" t="s">
        <v>73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20" t="s">
        <v>18</v>
      </c>
    </row>
    <row r="5" spans="1:9" s="1" customFormat="1" ht="1.5" customHeight="1" x14ac:dyDescent="0.2">
      <c r="A5" s="101"/>
      <c r="B5" s="102"/>
      <c r="C5" s="113"/>
      <c r="D5" s="114"/>
      <c r="E5" s="115"/>
      <c r="F5" s="116"/>
      <c r="G5" s="116"/>
      <c r="H5" s="117">
        <f>H6</f>
        <v>0</v>
      </c>
      <c r="I5" s="118"/>
    </row>
    <row r="6" spans="1:9" s="1" customFormat="1" hidden="1" x14ac:dyDescent="0.2">
      <c r="A6" s="21"/>
      <c r="B6" s="96"/>
      <c r="C6" s="119"/>
      <c r="D6" s="120"/>
      <c r="E6" s="121"/>
      <c r="F6" s="112"/>
      <c r="G6" s="112"/>
      <c r="H6" s="122"/>
      <c r="I6" s="123"/>
    </row>
    <row r="7" spans="1:9" s="1" customFormat="1" x14ac:dyDescent="0.2">
      <c r="A7" s="103">
        <v>634</v>
      </c>
      <c r="B7" s="104"/>
      <c r="C7" s="104"/>
      <c r="D7" s="104"/>
      <c r="E7" s="104"/>
      <c r="F7" s="124">
        <f>F8</f>
        <v>45008</v>
      </c>
      <c r="G7" s="104"/>
      <c r="H7" s="104"/>
      <c r="I7" s="104"/>
    </row>
    <row r="8" spans="1:9" s="1" customFormat="1" x14ac:dyDescent="0.2">
      <c r="A8" s="21">
        <v>6341</v>
      </c>
      <c r="B8" s="96"/>
      <c r="C8" s="119"/>
      <c r="D8" s="120"/>
      <c r="E8" s="121"/>
      <c r="F8" s="112">
        <v>45008</v>
      </c>
      <c r="G8" s="112"/>
      <c r="H8" s="122"/>
      <c r="I8" s="123"/>
    </row>
    <row r="9" spans="1:9" s="1" customFormat="1" x14ac:dyDescent="0.2">
      <c r="A9" s="103">
        <v>636</v>
      </c>
      <c r="B9" s="104"/>
      <c r="C9" s="124">
        <f>C10+C11</f>
        <v>7600899</v>
      </c>
      <c r="D9" s="125"/>
      <c r="E9" s="126"/>
      <c r="F9" s="127">
        <f>F10</f>
        <v>221178</v>
      </c>
      <c r="G9" s="127"/>
      <c r="H9" s="128"/>
      <c r="I9" s="129"/>
    </row>
    <row r="10" spans="1:9" s="1" customFormat="1" x14ac:dyDescent="0.2">
      <c r="A10" s="21">
        <v>6361</v>
      </c>
      <c r="B10" s="96"/>
      <c r="C10" s="119">
        <v>7563907</v>
      </c>
      <c r="D10" s="120"/>
      <c r="E10" s="121"/>
      <c r="F10" s="112">
        <v>221178</v>
      </c>
      <c r="G10" s="112"/>
      <c r="H10" s="122"/>
      <c r="I10" s="123"/>
    </row>
    <row r="11" spans="1:9" s="1" customFormat="1" x14ac:dyDescent="0.2">
      <c r="A11" s="21">
        <v>6362</v>
      </c>
      <c r="B11" s="96"/>
      <c r="C11" s="119">
        <v>36992</v>
      </c>
      <c r="D11" s="120"/>
      <c r="E11" s="121"/>
      <c r="F11" s="112"/>
      <c r="G11" s="112"/>
      <c r="H11" s="122"/>
      <c r="I11" s="123"/>
    </row>
    <row r="12" spans="1:9" s="1" customFormat="1" hidden="1" x14ac:dyDescent="0.2">
      <c r="A12" s="21"/>
      <c r="B12" s="96"/>
      <c r="C12" s="119"/>
      <c r="D12" s="120"/>
      <c r="E12" s="121"/>
      <c r="F12" s="112"/>
      <c r="G12" s="112"/>
      <c r="H12" s="122"/>
      <c r="I12" s="123"/>
    </row>
    <row r="13" spans="1:9" s="1" customFormat="1" x14ac:dyDescent="0.2">
      <c r="A13" s="103">
        <v>638</v>
      </c>
      <c r="B13" s="104"/>
      <c r="C13" s="124"/>
      <c r="D13" s="125"/>
      <c r="E13" s="126"/>
      <c r="F13" s="127">
        <f>F14</f>
        <v>42507</v>
      </c>
      <c r="G13" s="127"/>
      <c r="H13" s="128"/>
      <c r="I13" s="129"/>
    </row>
    <row r="14" spans="1:9" s="1" customFormat="1" x14ac:dyDescent="0.2">
      <c r="A14" s="21">
        <v>6381</v>
      </c>
      <c r="B14" s="96"/>
      <c r="C14" s="119"/>
      <c r="D14" s="120"/>
      <c r="E14" s="121"/>
      <c r="F14" s="112">
        <v>42507</v>
      </c>
      <c r="G14" s="112"/>
      <c r="H14" s="122"/>
      <c r="I14" s="123"/>
    </row>
    <row r="15" spans="1:9" s="1" customFormat="1" x14ac:dyDescent="0.2">
      <c r="A15" s="219">
        <v>641</v>
      </c>
      <c r="B15" s="104"/>
      <c r="C15" s="104"/>
      <c r="D15" s="124">
        <f>D16</f>
        <v>33</v>
      </c>
      <c r="E15" s="104"/>
      <c r="F15" s="104"/>
      <c r="G15" s="104"/>
      <c r="H15" s="104"/>
      <c r="I15" s="104"/>
    </row>
    <row r="16" spans="1:9" s="1" customFormat="1" x14ac:dyDescent="0.2">
      <c r="A16" s="21">
        <v>6413</v>
      </c>
      <c r="B16" s="96"/>
      <c r="C16" s="119"/>
      <c r="D16" s="120">
        <v>33</v>
      </c>
      <c r="E16" s="121"/>
      <c r="F16" s="112"/>
      <c r="G16" s="112"/>
      <c r="H16" s="122"/>
      <c r="I16" s="123"/>
    </row>
    <row r="17" spans="1:9" s="1" customFormat="1" x14ac:dyDescent="0.2">
      <c r="A17" s="103">
        <v>652</v>
      </c>
      <c r="B17" s="104"/>
      <c r="C17" s="124"/>
      <c r="D17" s="125"/>
      <c r="E17" s="126">
        <f>E18</f>
        <v>396161</v>
      </c>
      <c r="F17" s="127">
        <f>F18</f>
        <v>0</v>
      </c>
      <c r="G17" s="127"/>
      <c r="H17" s="128"/>
      <c r="I17" s="129"/>
    </row>
    <row r="18" spans="1:9" s="1" customFormat="1" x14ac:dyDescent="0.2">
      <c r="A18" s="21">
        <v>6526</v>
      </c>
      <c r="B18" s="96"/>
      <c r="C18" s="119"/>
      <c r="D18" s="120"/>
      <c r="E18" s="121">
        <v>396161</v>
      </c>
      <c r="F18" s="112"/>
      <c r="G18" s="112"/>
      <c r="H18" s="122"/>
      <c r="I18" s="123"/>
    </row>
    <row r="19" spans="1:9" s="1" customFormat="1" x14ac:dyDescent="0.2">
      <c r="A19" s="103">
        <v>661</v>
      </c>
      <c r="B19" s="105"/>
      <c r="C19" s="130"/>
      <c r="D19" s="125">
        <f>D20</f>
        <v>7600</v>
      </c>
      <c r="E19" s="125"/>
      <c r="F19" s="125"/>
      <c r="G19" s="125"/>
      <c r="H19" s="131"/>
      <c r="I19" s="132"/>
    </row>
    <row r="20" spans="1:9" s="1" customFormat="1" x14ac:dyDescent="0.2">
      <c r="A20" s="21">
        <v>6615</v>
      </c>
      <c r="B20" s="22"/>
      <c r="C20" s="133"/>
      <c r="D20" s="120">
        <v>7600</v>
      </c>
      <c r="E20" s="120"/>
      <c r="F20" s="120"/>
      <c r="G20" s="120"/>
      <c r="H20" s="134"/>
      <c r="I20" s="135"/>
    </row>
    <row r="21" spans="1:9" s="1" customFormat="1" x14ac:dyDescent="0.2">
      <c r="A21" s="103">
        <v>663</v>
      </c>
      <c r="B21" s="105"/>
      <c r="C21" s="130"/>
      <c r="D21" s="125"/>
      <c r="E21" s="125"/>
      <c r="F21" s="125"/>
      <c r="G21" s="125">
        <f>G22</f>
        <v>0</v>
      </c>
      <c r="H21" s="131"/>
      <c r="I21" s="132"/>
    </row>
    <row r="22" spans="1:9" s="1" customFormat="1" x14ac:dyDescent="0.2">
      <c r="A22" s="21">
        <v>6631</v>
      </c>
      <c r="B22" s="22"/>
      <c r="C22" s="133"/>
      <c r="D22" s="120"/>
      <c r="E22" s="120"/>
      <c r="F22" s="120"/>
      <c r="G22" s="120"/>
      <c r="H22" s="134"/>
      <c r="I22" s="135"/>
    </row>
    <row r="23" spans="1:9" s="1" customFormat="1" x14ac:dyDescent="0.2">
      <c r="A23" s="103">
        <v>671</v>
      </c>
      <c r="B23" s="105">
        <f>B24+B25+B26+B27</f>
        <v>664326</v>
      </c>
      <c r="C23" s="130"/>
      <c r="D23" s="125"/>
      <c r="E23" s="125"/>
      <c r="F23" s="125"/>
      <c r="G23" s="125"/>
      <c r="H23" s="131"/>
      <c r="I23" s="132"/>
    </row>
    <row r="24" spans="1:9" s="1" customFormat="1" x14ac:dyDescent="0.2">
      <c r="A24" s="21" t="s">
        <v>102</v>
      </c>
      <c r="B24" s="22">
        <v>425201</v>
      </c>
      <c r="C24" s="133"/>
      <c r="D24" s="120"/>
      <c r="E24" s="120"/>
      <c r="F24" s="120"/>
      <c r="G24" s="120"/>
      <c r="H24" s="134"/>
      <c r="I24" s="135"/>
    </row>
    <row r="25" spans="1:9" s="1" customFormat="1" x14ac:dyDescent="0.2">
      <c r="A25" s="21" t="s">
        <v>101</v>
      </c>
      <c r="B25" s="22">
        <v>20400</v>
      </c>
      <c r="C25" s="133"/>
      <c r="D25" s="120"/>
      <c r="E25" s="120"/>
      <c r="F25" s="120"/>
      <c r="G25" s="120"/>
      <c r="H25" s="134"/>
      <c r="I25" s="135"/>
    </row>
    <row r="26" spans="1:9" s="1" customFormat="1" x14ac:dyDescent="0.2">
      <c r="A26" s="26" t="s">
        <v>103</v>
      </c>
      <c r="B26" s="22">
        <v>218725</v>
      </c>
      <c r="C26" s="133"/>
      <c r="D26" s="120"/>
      <c r="E26" s="120"/>
      <c r="F26" s="120"/>
      <c r="G26" s="120"/>
      <c r="H26" s="134"/>
      <c r="I26" s="135"/>
    </row>
    <row r="27" spans="1:9" s="1" customFormat="1" x14ac:dyDescent="0.2">
      <c r="A27" s="26" t="s">
        <v>107</v>
      </c>
      <c r="B27" s="22"/>
      <c r="C27" s="133"/>
      <c r="D27" s="120"/>
      <c r="E27" s="120"/>
      <c r="F27" s="120"/>
      <c r="G27" s="120"/>
      <c r="H27" s="134"/>
      <c r="I27" s="135"/>
    </row>
    <row r="28" spans="1:9" s="192" customFormat="1" x14ac:dyDescent="0.2">
      <c r="A28" s="103" t="s">
        <v>108</v>
      </c>
      <c r="B28" s="105"/>
      <c r="C28" s="130"/>
      <c r="D28" s="125">
        <f>D29</f>
        <v>0</v>
      </c>
      <c r="E28" s="125">
        <f>E29</f>
        <v>0</v>
      </c>
      <c r="F28" s="125">
        <f>F29</f>
        <v>0</v>
      </c>
      <c r="G28" s="125"/>
      <c r="H28" s="131"/>
      <c r="I28" s="132"/>
    </row>
    <row r="29" spans="1:9" s="1" customFormat="1" x14ac:dyDescent="0.2">
      <c r="A29" s="21"/>
      <c r="B29" s="22"/>
      <c r="C29" s="133"/>
      <c r="D29" s="120"/>
      <c r="E29" s="120"/>
      <c r="F29" s="120"/>
      <c r="G29" s="120"/>
      <c r="H29" s="134"/>
      <c r="I29" s="135"/>
    </row>
    <row r="30" spans="1:9" s="1" customFormat="1" ht="13.5" thickBot="1" x14ac:dyDescent="0.25">
      <c r="A30" s="27"/>
      <c r="B30" s="28"/>
      <c r="C30" s="136"/>
      <c r="D30" s="137"/>
      <c r="E30" s="137"/>
      <c r="F30" s="137"/>
      <c r="G30" s="137"/>
      <c r="H30" s="138"/>
      <c r="I30" s="139"/>
    </row>
    <row r="31" spans="1:9" s="1" customFormat="1" ht="30" customHeight="1" thickBot="1" x14ac:dyDescent="0.25">
      <c r="A31" s="32" t="s">
        <v>19</v>
      </c>
      <c r="B31" s="33">
        <f>B5+B13+B17+B19+B21+B23</f>
        <v>664326</v>
      </c>
      <c r="C31" s="140">
        <f>C5+C9+C13+C17+C19+C21+C23</f>
        <v>7600899</v>
      </c>
      <c r="D31" s="140">
        <f>D15+D19+D28</f>
        <v>7633</v>
      </c>
      <c r="E31" s="140">
        <f>E5+E13+E17+E19+E21+E23+E28</f>
        <v>396161</v>
      </c>
      <c r="F31" s="140">
        <f>F7+F9+F13+F28</f>
        <v>308693</v>
      </c>
      <c r="G31" s="140">
        <f t="shared" ref="G31:I31" si="0">G5+G13+G17+G19+G21+G23</f>
        <v>0</v>
      </c>
      <c r="H31" s="140">
        <f>H28</f>
        <v>0</v>
      </c>
      <c r="I31" s="140">
        <f t="shared" si="0"/>
        <v>0</v>
      </c>
    </row>
    <row r="32" spans="1:9" s="1" customFormat="1" ht="28.5" customHeight="1" thickBot="1" x14ac:dyDescent="0.25">
      <c r="A32" s="32" t="s">
        <v>121</v>
      </c>
      <c r="B32" s="251">
        <f>B31+C31+D31+E31+F31+G31+H31+I31</f>
        <v>8977712</v>
      </c>
      <c r="C32" s="252"/>
      <c r="D32" s="252"/>
      <c r="E32" s="252"/>
      <c r="F32" s="252"/>
      <c r="G32" s="252"/>
      <c r="H32" s="252"/>
      <c r="I32" s="253"/>
    </row>
    <row r="33" spans="1:9" ht="13.5" thickBot="1" x14ac:dyDescent="0.25">
      <c r="A33" s="13"/>
      <c r="B33" s="106"/>
      <c r="C33" s="13"/>
      <c r="D33" s="13"/>
      <c r="E33" s="14"/>
      <c r="F33" s="34"/>
      <c r="I33" s="17"/>
    </row>
    <row r="34" spans="1:9" ht="24" customHeight="1" thickBot="1" x14ac:dyDescent="0.25">
      <c r="A34" s="93" t="s">
        <v>11</v>
      </c>
      <c r="B34" s="247"/>
      <c r="C34" s="248"/>
      <c r="D34" s="249"/>
      <c r="E34" s="249"/>
      <c r="F34" s="249"/>
      <c r="G34" s="249"/>
      <c r="H34" s="249"/>
      <c r="I34" s="250"/>
    </row>
    <row r="35" spans="1:9" ht="51.75" thickBot="1" x14ac:dyDescent="0.25">
      <c r="A35" s="94" t="s">
        <v>12</v>
      </c>
      <c r="B35" s="18"/>
      <c r="C35" s="95"/>
      <c r="D35" s="19"/>
      <c r="E35" s="19"/>
      <c r="F35" s="19"/>
      <c r="G35" s="19"/>
      <c r="H35" s="19"/>
      <c r="I35" s="20"/>
    </row>
    <row r="36" spans="1:9" x14ac:dyDescent="0.2">
      <c r="A36" s="3">
        <v>634</v>
      </c>
      <c r="B36" s="4"/>
      <c r="C36" s="4"/>
      <c r="D36" s="5"/>
      <c r="E36" s="6"/>
      <c r="F36" s="7"/>
      <c r="G36" s="7"/>
      <c r="H36" s="8"/>
      <c r="I36" s="9"/>
    </row>
    <row r="37" spans="1:9" x14ac:dyDescent="0.2">
      <c r="A37" s="21">
        <v>636</v>
      </c>
      <c r="B37" s="96"/>
      <c r="C37" s="96"/>
      <c r="D37" s="23"/>
      <c r="E37" s="97"/>
      <c r="F37" s="112"/>
      <c r="G37" s="98"/>
      <c r="H37" s="99"/>
      <c r="I37" s="100"/>
    </row>
    <row r="38" spans="1:9" x14ac:dyDescent="0.2">
      <c r="A38" s="21">
        <v>638</v>
      </c>
      <c r="B38" s="96"/>
      <c r="C38" s="96"/>
      <c r="D38" s="23"/>
      <c r="E38" s="97"/>
      <c r="F38" s="98"/>
      <c r="G38" s="98"/>
      <c r="H38" s="99"/>
      <c r="I38" s="100"/>
    </row>
    <row r="39" spans="1:9" x14ac:dyDescent="0.2">
      <c r="A39" s="21">
        <v>652</v>
      </c>
      <c r="B39" s="22"/>
      <c r="C39" s="22"/>
      <c r="D39" s="23"/>
      <c r="E39" s="121"/>
      <c r="F39" s="23"/>
      <c r="G39" s="23"/>
      <c r="H39" s="24"/>
      <c r="I39" s="25"/>
    </row>
    <row r="40" spans="1:9" x14ac:dyDescent="0.2">
      <c r="A40" s="21">
        <v>661</v>
      </c>
      <c r="B40" s="22"/>
      <c r="C40" s="22"/>
      <c r="D40" s="23"/>
      <c r="E40" s="23"/>
      <c r="F40" s="23"/>
      <c r="G40" s="23"/>
      <c r="H40" s="24"/>
      <c r="I40" s="25"/>
    </row>
    <row r="41" spans="1:9" x14ac:dyDescent="0.2">
      <c r="A41" s="21">
        <v>663</v>
      </c>
      <c r="B41" s="22"/>
      <c r="C41" s="22"/>
      <c r="D41" s="23"/>
      <c r="E41" s="23"/>
      <c r="F41" s="23"/>
      <c r="G41" s="23"/>
      <c r="H41" s="24"/>
      <c r="I41" s="25"/>
    </row>
    <row r="42" spans="1:9" x14ac:dyDescent="0.2">
      <c r="A42" s="21">
        <v>671</v>
      </c>
      <c r="B42" s="22"/>
      <c r="C42" s="22"/>
      <c r="D42" s="23"/>
      <c r="E42" s="23"/>
      <c r="F42" s="23"/>
      <c r="G42" s="23"/>
      <c r="H42" s="24"/>
      <c r="I42" s="25"/>
    </row>
    <row r="43" spans="1:9" x14ac:dyDescent="0.2">
      <c r="A43" s="103" t="s">
        <v>108</v>
      </c>
      <c r="B43" s="22"/>
      <c r="C43" s="22"/>
      <c r="D43" s="23"/>
      <c r="E43" s="23"/>
      <c r="F43" s="23"/>
      <c r="G43" s="23"/>
      <c r="H43" s="24"/>
      <c r="I43" s="25"/>
    </row>
    <row r="44" spans="1:9" x14ac:dyDescent="0.2">
      <c r="A44" s="21">
        <v>9221</v>
      </c>
      <c r="B44" s="22"/>
      <c r="C44" s="22"/>
      <c r="D44" s="23"/>
      <c r="E44" s="23"/>
      <c r="F44" s="23"/>
      <c r="G44" s="23"/>
      <c r="H44" s="24"/>
      <c r="I44" s="25"/>
    </row>
    <row r="45" spans="1:9" x14ac:dyDescent="0.2">
      <c r="A45" s="26"/>
      <c r="B45" s="22"/>
      <c r="C45" s="22"/>
      <c r="D45" s="23"/>
      <c r="E45" s="23"/>
      <c r="F45" s="23"/>
      <c r="G45" s="23"/>
      <c r="H45" s="24"/>
      <c r="I45" s="25"/>
    </row>
    <row r="46" spans="1:9" ht="13.5" thickBot="1" x14ac:dyDescent="0.25">
      <c r="A46" s="27"/>
      <c r="B46" s="28"/>
      <c r="C46" s="28"/>
      <c r="D46" s="29"/>
      <c r="E46" s="29"/>
      <c r="F46" s="29"/>
      <c r="G46" s="29"/>
      <c r="H46" s="30"/>
      <c r="I46" s="31"/>
    </row>
    <row r="47" spans="1:9" s="1" customFormat="1" ht="30" customHeight="1" thickBot="1" x14ac:dyDescent="0.25">
      <c r="A47" s="32" t="s">
        <v>19</v>
      </c>
      <c r="B47" s="33"/>
      <c r="C47" s="33"/>
      <c r="D47" s="33"/>
      <c r="E47" s="33"/>
      <c r="F47" s="33"/>
      <c r="G47" s="33"/>
      <c r="H47" s="33"/>
      <c r="I47" s="33"/>
    </row>
    <row r="48" spans="1:9" s="1" customFormat="1" ht="28.5" customHeight="1" thickBot="1" x14ac:dyDescent="0.25">
      <c r="A48" s="32" t="s">
        <v>122</v>
      </c>
      <c r="B48" s="251">
        <f>B47+C47+D47+E47+F47+G47+H47+I47</f>
        <v>0</v>
      </c>
      <c r="C48" s="252"/>
      <c r="D48" s="252"/>
      <c r="E48" s="252"/>
      <c r="F48" s="252"/>
      <c r="G48" s="252"/>
      <c r="H48" s="252"/>
      <c r="I48" s="253"/>
    </row>
    <row r="49" spans="1:9" ht="13.5" thickBot="1" x14ac:dyDescent="0.25">
      <c r="E49" s="36"/>
      <c r="F49" s="37"/>
    </row>
    <row r="50" spans="1:9" ht="26.25" thickBot="1" x14ac:dyDescent="0.25">
      <c r="A50" s="93" t="s">
        <v>11</v>
      </c>
      <c r="B50" s="247">
        <v>2023</v>
      </c>
      <c r="C50" s="248"/>
      <c r="D50" s="249"/>
      <c r="E50" s="249"/>
      <c r="F50" s="249"/>
      <c r="G50" s="249"/>
      <c r="H50" s="249"/>
      <c r="I50" s="250"/>
    </row>
    <row r="51" spans="1:9" ht="51.75" thickBot="1" x14ac:dyDescent="0.25">
      <c r="A51" s="94" t="s">
        <v>12</v>
      </c>
      <c r="B51" s="18" t="s">
        <v>72</v>
      </c>
      <c r="C51" s="95" t="s">
        <v>73</v>
      </c>
      <c r="D51" s="19"/>
      <c r="E51" s="19"/>
      <c r="F51" s="19"/>
      <c r="G51" s="19"/>
      <c r="H51" s="19"/>
      <c r="I51" s="20"/>
    </row>
    <row r="52" spans="1:9" x14ac:dyDescent="0.2">
      <c r="A52" s="3">
        <v>634</v>
      </c>
      <c r="B52" s="4"/>
      <c r="C52" s="4"/>
      <c r="D52" s="5"/>
      <c r="E52" s="6"/>
      <c r="F52" s="7"/>
      <c r="G52" s="7"/>
      <c r="H52" s="8"/>
      <c r="I52" s="9"/>
    </row>
    <row r="53" spans="1:9" x14ac:dyDescent="0.2">
      <c r="A53" s="21">
        <v>636</v>
      </c>
      <c r="B53" s="96"/>
      <c r="C53" s="96"/>
      <c r="D53" s="23"/>
      <c r="E53" s="97"/>
      <c r="F53" s="112"/>
      <c r="G53" s="98"/>
      <c r="H53" s="99"/>
      <c r="I53" s="100"/>
    </row>
    <row r="54" spans="1:9" x14ac:dyDescent="0.2">
      <c r="A54" s="21">
        <v>638</v>
      </c>
      <c r="B54" s="22"/>
      <c r="C54" s="22"/>
      <c r="D54" s="23"/>
      <c r="E54" s="23"/>
      <c r="F54" s="187"/>
      <c r="G54" s="23"/>
      <c r="H54" s="24"/>
      <c r="I54" s="25"/>
    </row>
    <row r="55" spans="1:9" x14ac:dyDescent="0.2">
      <c r="A55" s="21">
        <v>652</v>
      </c>
      <c r="B55" s="22"/>
      <c r="C55" s="22"/>
      <c r="D55" s="23"/>
      <c r="E55" s="121"/>
      <c r="F55" s="23"/>
      <c r="G55" s="23"/>
      <c r="H55" s="24"/>
      <c r="I55" s="25"/>
    </row>
    <row r="56" spans="1:9" x14ac:dyDescent="0.2">
      <c r="A56" s="21">
        <v>661</v>
      </c>
      <c r="B56" s="22"/>
      <c r="C56" s="22"/>
      <c r="D56" s="23"/>
      <c r="E56" s="23"/>
      <c r="F56" s="23"/>
      <c r="G56" s="23"/>
      <c r="H56" s="24"/>
      <c r="I56" s="25"/>
    </row>
    <row r="57" spans="1:9" x14ac:dyDescent="0.2">
      <c r="A57" s="21">
        <v>663</v>
      </c>
      <c r="B57" s="22"/>
      <c r="C57" s="22"/>
      <c r="D57" s="23"/>
      <c r="E57" s="23"/>
      <c r="F57" s="23"/>
      <c r="G57" s="23"/>
      <c r="H57" s="24"/>
      <c r="I57" s="25"/>
    </row>
    <row r="58" spans="1:9" ht="13.5" customHeight="1" x14ac:dyDescent="0.2">
      <c r="A58" s="21">
        <v>671</v>
      </c>
      <c r="B58" s="22"/>
      <c r="C58" s="22"/>
      <c r="D58" s="23"/>
      <c r="E58" s="23"/>
      <c r="F58" s="23"/>
      <c r="G58" s="23"/>
      <c r="H58" s="24"/>
      <c r="I58" s="25"/>
    </row>
    <row r="59" spans="1:9" ht="13.5" customHeight="1" x14ac:dyDescent="0.2">
      <c r="A59" s="103" t="s">
        <v>108</v>
      </c>
      <c r="B59" s="22"/>
      <c r="C59" s="22"/>
      <c r="D59" s="23"/>
      <c r="E59" s="23"/>
      <c r="F59" s="23"/>
      <c r="G59" s="23"/>
      <c r="H59" s="24"/>
      <c r="I59" s="25"/>
    </row>
    <row r="60" spans="1:9" ht="13.5" customHeight="1" x14ac:dyDescent="0.2">
      <c r="A60" s="21">
        <v>9221</v>
      </c>
      <c r="B60" s="22"/>
      <c r="C60" s="22"/>
      <c r="D60" s="23"/>
      <c r="E60" s="23"/>
      <c r="F60" s="23"/>
      <c r="G60" s="23"/>
      <c r="H60" s="24"/>
      <c r="I60" s="25"/>
    </row>
    <row r="61" spans="1:9" ht="13.5" thickBot="1" x14ac:dyDescent="0.25">
      <c r="A61" s="27"/>
      <c r="B61" s="28"/>
      <c r="C61" s="28"/>
      <c r="D61" s="29"/>
      <c r="E61" s="29"/>
      <c r="F61" s="29"/>
      <c r="G61" s="29"/>
      <c r="H61" s="30"/>
      <c r="I61" s="31"/>
    </row>
    <row r="62" spans="1:9" s="1" customFormat="1" ht="30" customHeight="1" thickBot="1" x14ac:dyDescent="0.25">
      <c r="A62" s="32" t="s">
        <v>19</v>
      </c>
      <c r="B62" s="33"/>
      <c r="C62" s="33"/>
      <c r="D62" s="33"/>
      <c r="E62" s="33"/>
      <c r="F62" s="33"/>
      <c r="G62" s="33"/>
      <c r="H62" s="33"/>
      <c r="I62" s="33"/>
    </row>
    <row r="63" spans="1:9" s="1" customFormat="1" ht="28.5" customHeight="1" thickBot="1" x14ac:dyDescent="0.25">
      <c r="A63" s="32" t="s">
        <v>123</v>
      </c>
      <c r="B63" s="251"/>
      <c r="C63" s="252"/>
      <c r="D63" s="252"/>
      <c r="E63" s="252"/>
      <c r="F63" s="252"/>
      <c r="G63" s="252"/>
      <c r="H63" s="252"/>
      <c r="I63" s="253"/>
    </row>
    <row r="64" spans="1:9" ht="13.5" customHeight="1" x14ac:dyDescent="0.2">
      <c r="D64" s="38"/>
      <c r="E64" s="36"/>
      <c r="F64" s="39"/>
    </row>
    <row r="65" spans="2:6" ht="13.5" customHeight="1" x14ac:dyDescent="0.2">
      <c r="D65" s="38"/>
      <c r="E65" s="40"/>
      <c r="F65" s="41"/>
    </row>
    <row r="66" spans="2:6" ht="13.5" customHeight="1" x14ac:dyDescent="0.2">
      <c r="E66" s="42"/>
      <c r="F66" s="43"/>
    </row>
    <row r="67" spans="2:6" ht="13.5" customHeight="1" x14ac:dyDescent="0.2">
      <c r="E67" s="44"/>
      <c r="F67" s="45"/>
    </row>
    <row r="68" spans="2:6" ht="13.5" customHeight="1" x14ac:dyDescent="0.2">
      <c r="E68" s="36"/>
      <c r="F68" s="37"/>
    </row>
    <row r="69" spans="2:6" ht="28.5" customHeight="1" x14ac:dyDescent="0.2">
      <c r="D69" s="38"/>
      <c r="E69" s="36"/>
      <c r="F69" s="46"/>
    </row>
    <row r="70" spans="2:6" ht="13.5" customHeight="1" x14ac:dyDescent="0.2">
      <c r="D70" s="38"/>
      <c r="E70" s="36"/>
      <c r="F70" s="41"/>
    </row>
    <row r="71" spans="2:6" ht="13.5" customHeight="1" x14ac:dyDescent="0.2">
      <c r="E71" s="36"/>
      <c r="F71" s="37"/>
    </row>
    <row r="72" spans="2:6" ht="13.5" customHeight="1" x14ac:dyDescent="0.2">
      <c r="E72" s="36"/>
      <c r="F72" s="45"/>
    </row>
    <row r="73" spans="2:6" ht="13.5" customHeight="1" x14ac:dyDescent="0.2">
      <c r="E73" s="36"/>
      <c r="F73" s="37"/>
    </row>
    <row r="74" spans="2:6" ht="22.5" customHeight="1" x14ac:dyDescent="0.2">
      <c r="E74" s="36"/>
      <c r="F74" s="47"/>
    </row>
    <row r="75" spans="2:6" ht="13.5" customHeight="1" x14ac:dyDescent="0.2">
      <c r="E75" s="42"/>
      <c r="F75" s="43"/>
    </row>
    <row r="76" spans="2:6" ht="13.5" customHeight="1" x14ac:dyDescent="0.2">
      <c r="B76" s="38"/>
      <c r="C76" s="38"/>
      <c r="E76" s="42"/>
      <c r="F76" s="48"/>
    </row>
    <row r="77" spans="2:6" ht="13.5" customHeight="1" x14ac:dyDescent="0.2">
      <c r="D77" s="38"/>
      <c r="E77" s="42"/>
      <c r="F77" s="49"/>
    </row>
    <row r="78" spans="2:6" ht="13.5" customHeight="1" x14ac:dyDescent="0.2">
      <c r="D78" s="38"/>
      <c r="E78" s="44"/>
      <c r="F78" s="41"/>
    </row>
    <row r="79" spans="2:6" ht="13.5" customHeight="1" x14ac:dyDescent="0.2">
      <c r="E79" s="36"/>
      <c r="F79" s="37"/>
    </row>
    <row r="80" spans="2:6" ht="13.5" customHeight="1" x14ac:dyDescent="0.2">
      <c r="B80" s="38"/>
      <c r="C80" s="38"/>
      <c r="E80" s="36"/>
      <c r="F80" s="39"/>
    </row>
    <row r="81" spans="1:6" ht="13.5" customHeight="1" x14ac:dyDescent="0.2">
      <c r="D81" s="38"/>
      <c r="E81" s="36"/>
      <c r="F81" s="48"/>
    </row>
    <row r="82" spans="1:6" ht="13.5" customHeight="1" x14ac:dyDescent="0.2">
      <c r="D82" s="38"/>
      <c r="E82" s="44"/>
      <c r="F82" s="41"/>
    </row>
    <row r="83" spans="1:6" ht="13.5" customHeight="1" x14ac:dyDescent="0.2">
      <c r="E83" s="42"/>
      <c r="F83" s="37"/>
    </row>
    <row r="84" spans="1:6" ht="13.5" customHeight="1" x14ac:dyDescent="0.2">
      <c r="D84" s="38"/>
      <c r="E84" s="42"/>
      <c r="F84" s="48"/>
    </row>
    <row r="85" spans="1:6" ht="22.5" customHeight="1" x14ac:dyDescent="0.2">
      <c r="E85" s="44"/>
      <c r="F85" s="47"/>
    </row>
    <row r="86" spans="1:6" ht="13.5" customHeight="1" x14ac:dyDescent="0.2">
      <c r="E86" s="36"/>
      <c r="F86" s="37"/>
    </row>
    <row r="87" spans="1:6" ht="13.5" customHeight="1" x14ac:dyDescent="0.2">
      <c r="E87" s="44"/>
      <c r="F87" s="41"/>
    </row>
    <row r="88" spans="1:6" ht="13.5" customHeight="1" x14ac:dyDescent="0.2">
      <c r="E88" s="36"/>
      <c r="F88" s="37"/>
    </row>
    <row r="89" spans="1:6" ht="13.5" customHeight="1" x14ac:dyDescent="0.2">
      <c r="E89" s="36"/>
      <c r="F89" s="37"/>
    </row>
    <row r="90" spans="1:6" ht="13.5" customHeight="1" x14ac:dyDescent="0.2">
      <c r="A90" s="38"/>
      <c r="E90" s="50"/>
      <c r="F90" s="48"/>
    </row>
    <row r="91" spans="1:6" ht="13.5" customHeight="1" x14ac:dyDescent="0.2">
      <c r="B91" s="38"/>
      <c r="C91" s="38"/>
      <c r="D91" s="38"/>
      <c r="E91" s="51"/>
      <c r="F91" s="48"/>
    </row>
    <row r="92" spans="1:6" ht="13.5" customHeight="1" x14ac:dyDescent="0.2">
      <c r="B92" s="38"/>
      <c r="C92" s="38"/>
      <c r="D92" s="38"/>
      <c r="E92" s="51"/>
      <c r="F92" s="39"/>
    </row>
    <row r="93" spans="1:6" ht="13.5" customHeight="1" x14ac:dyDescent="0.2">
      <c r="B93" s="38"/>
      <c r="C93" s="38"/>
      <c r="D93" s="38"/>
      <c r="E93" s="44"/>
      <c r="F93" s="45"/>
    </row>
    <row r="94" spans="1:6" x14ac:dyDescent="0.2">
      <c r="E94" s="36"/>
      <c r="F94" s="37"/>
    </row>
    <row r="95" spans="1:6" x14ac:dyDescent="0.2">
      <c r="B95" s="38"/>
      <c r="C95" s="38"/>
      <c r="E95" s="36"/>
      <c r="F95" s="48"/>
    </row>
    <row r="96" spans="1:6" x14ac:dyDescent="0.2">
      <c r="D96" s="38"/>
      <c r="E96" s="36"/>
      <c r="F96" s="39"/>
    </row>
    <row r="97" spans="1:6" x14ac:dyDescent="0.2">
      <c r="D97" s="38"/>
      <c r="E97" s="44"/>
      <c r="F97" s="41"/>
    </row>
    <row r="98" spans="1:6" x14ac:dyDescent="0.2">
      <c r="E98" s="36"/>
      <c r="F98" s="37"/>
    </row>
    <row r="99" spans="1:6" x14ac:dyDescent="0.2">
      <c r="E99" s="36"/>
      <c r="F99" s="37"/>
    </row>
    <row r="100" spans="1:6" x14ac:dyDescent="0.2">
      <c r="E100" s="52"/>
      <c r="F100" s="53"/>
    </row>
    <row r="101" spans="1:6" x14ac:dyDescent="0.2">
      <c r="E101" s="36"/>
      <c r="F101" s="37"/>
    </row>
    <row r="102" spans="1:6" x14ac:dyDescent="0.2">
      <c r="E102" s="36"/>
      <c r="F102" s="37"/>
    </row>
    <row r="103" spans="1:6" x14ac:dyDescent="0.2">
      <c r="E103" s="36"/>
      <c r="F103" s="37"/>
    </row>
    <row r="104" spans="1:6" x14ac:dyDescent="0.2">
      <c r="E104" s="44"/>
      <c r="F104" s="41"/>
    </row>
    <row r="105" spans="1:6" x14ac:dyDescent="0.2">
      <c r="E105" s="36"/>
      <c r="F105" s="37"/>
    </row>
    <row r="106" spans="1:6" x14ac:dyDescent="0.2">
      <c r="E106" s="44"/>
      <c r="F106" s="41"/>
    </row>
    <row r="107" spans="1:6" x14ac:dyDescent="0.2">
      <c r="E107" s="36"/>
      <c r="F107" s="37"/>
    </row>
    <row r="108" spans="1:6" x14ac:dyDescent="0.2">
      <c r="E108" s="36"/>
      <c r="F108" s="37"/>
    </row>
    <row r="109" spans="1:6" x14ac:dyDescent="0.2">
      <c r="E109" s="36"/>
      <c r="F109" s="37"/>
    </row>
    <row r="110" spans="1:6" x14ac:dyDescent="0.2">
      <c r="E110" s="36"/>
      <c r="F110" s="37"/>
    </row>
    <row r="111" spans="1:6" ht="28.5" customHeight="1" x14ac:dyDescent="0.2">
      <c r="A111" s="54"/>
      <c r="B111" s="54"/>
      <c r="C111" s="54"/>
      <c r="D111" s="54"/>
      <c r="E111" s="55"/>
      <c r="F111" s="56"/>
    </row>
    <row r="112" spans="1:6" x14ac:dyDescent="0.2">
      <c r="D112" s="38"/>
      <c r="E112" s="36"/>
      <c r="F112" s="39"/>
    </row>
    <row r="113" spans="4:6" x14ac:dyDescent="0.2">
      <c r="E113" s="57"/>
      <c r="F113" s="58"/>
    </row>
    <row r="114" spans="4:6" x14ac:dyDescent="0.2">
      <c r="E114" s="36"/>
      <c r="F114" s="37"/>
    </row>
    <row r="115" spans="4:6" x14ac:dyDescent="0.2">
      <c r="E115" s="52"/>
      <c r="F115" s="53"/>
    </row>
    <row r="116" spans="4:6" x14ac:dyDescent="0.2">
      <c r="E116" s="52"/>
      <c r="F116" s="53"/>
    </row>
    <row r="117" spans="4:6" x14ac:dyDescent="0.2">
      <c r="E117" s="36"/>
      <c r="F117" s="37"/>
    </row>
    <row r="118" spans="4:6" x14ac:dyDescent="0.2">
      <c r="E118" s="44"/>
      <c r="F118" s="41"/>
    </row>
    <row r="119" spans="4:6" x14ac:dyDescent="0.2">
      <c r="E119" s="36"/>
      <c r="F119" s="37"/>
    </row>
    <row r="120" spans="4:6" x14ac:dyDescent="0.2">
      <c r="E120" s="36"/>
      <c r="F120" s="37"/>
    </row>
    <row r="121" spans="4:6" x14ac:dyDescent="0.2">
      <c r="E121" s="44"/>
      <c r="F121" s="41"/>
    </row>
    <row r="122" spans="4:6" x14ac:dyDescent="0.2">
      <c r="E122" s="36"/>
      <c r="F122" s="37"/>
    </row>
    <row r="123" spans="4:6" x14ac:dyDescent="0.2">
      <c r="E123" s="52"/>
      <c r="F123" s="53"/>
    </row>
    <row r="124" spans="4:6" x14ac:dyDescent="0.2">
      <c r="E124" s="44"/>
      <c r="F124" s="58"/>
    </row>
    <row r="125" spans="4:6" x14ac:dyDescent="0.2">
      <c r="E125" s="42"/>
      <c r="F125" s="53"/>
    </row>
    <row r="126" spans="4:6" x14ac:dyDescent="0.2">
      <c r="E126" s="44"/>
      <c r="F126" s="41"/>
    </row>
    <row r="127" spans="4:6" x14ac:dyDescent="0.2">
      <c r="E127" s="36"/>
      <c r="F127" s="37"/>
    </row>
    <row r="128" spans="4:6" x14ac:dyDescent="0.2">
      <c r="D128" s="38"/>
      <c r="E128" s="36"/>
      <c r="F128" s="39"/>
    </row>
    <row r="129" spans="2:6" x14ac:dyDescent="0.2">
      <c r="E129" s="42"/>
      <c r="F129" s="41"/>
    </row>
    <row r="130" spans="2:6" x14ac:dyDescent="0.2">
      <c r="E130" s="42"/>
      <c r="F130" s="53"/>
    </row>
    <row r="131" spans="2:6" x14ac:dyDescent="0.2">
      <c r="D131" s="38"/>
      <c r="E131" s="42"/>
      <c r="F131" s="59"/>
    </row>
    <row r="132" spans="2:6" x14ac:dyDescent="0.2">
      <c r="D132" s="38"/>
      <c r="E132" s="44"/>
      <c r="F132" s="45"/>
    </row>
    <row r="133" spans="2:6" x14ac:dyDescent="0.2">
      <c r="E133" s="36"/>
      <c r="F133" s="37"/>
    </row>
    <row r="134" spans="2:6" x14ac:dyDescent="0.2">
      <c r="E134" s="57"/>
      <c r="F134" s="60"/>
    </row>
    <row r="135" spans="2:6" ht="11.25" customHeight="1" x14ac:dyDescent="0.2">
      <c r="E135" s="52"/>
      <c r="F135" s="53"/>
    </row>
    <row r="136" spans="2:6" ht="24" customHeight="1" x14ac:dyDescent="0.2">
      <c r="B136" s="38"/>
      <c r="C136" s="38"/>
      <c r="E136" s="52"/>
      <c r="F136" s="61"/>
    </row>
    <row r="137" spans="2:6" ht="15" customHeight="1" x14ac:dyDescent="0.2">
      <c r="D137" s="38"/>
      <c r="E137" s="52"/>
      <c r="F137" s="61"/>
    </row>
    <row r="138" spans="2:6" ht="11.25" customHeight="1" x14ac:dyDescent="0.2">
      <c r="E138" s="57"/>
      <c r="F138" s="58"/>
    </row>
    <row r="139" spans="2:6" x14ac:dyDescent="0.2">
      <c r="E139" s="52"/>
      <c r="F139" s="53"/>
    </row>
    <row r="140" spans="2:6" ht="13.5" customHeight="1" x14ac:dyDescent="0.2">
      <c r="B140" s="38"/>
      <c r="C140" s="38"/>
      <c r="E140" s="52"/>
      <c r="F140" s="62"/>
    </row>
    <row r="141" spans="2:6" ht="12.75" customHeight="1" x14ac:dyDescent="0.2">
      <c r="D141" s="38"/>
      <c r="E141" s="52"/>
      <c r="F141" s="39"/>
    </row>
    <row r="142" spans="2:6" ht="12.75" customHeight="1" x14ac:dyDescent="0.2">
      <c r="D142" s="38"/>
      <c r="E142" s="44"/>
      <c r="F142" s="45"/>
    </row>
    <row r="143" spans="2:6" x14ac:dyDescent="0.2">
      <c r="E143" s="36"/>
      <c r="F143" s="37"/>
    </row>
    <row r="144" spans="2:6" x14ac:dyDescent="0.2">
      <c r="D144" s="38"/>
      <c r="E144" s="36"/>
      <c r="F144" s="59"/>
    </row>
    <row r="145" spans="1:6" x14ac:dyDescent="0.2">
      <c r="E145" s="57"/>
      <c r="F145" s="58"/>
    </row>
    <row r="146" spans="1:6" x14ac:dyDescent="0.2">
      <c r="E146" s="52"/>
      <c r="F146" s="53"/>
    </row>
    <row r="147" spans="1:6" x14ac:dyDescent="0.2">
      <c r="E147" s="36"/>
      <c r="F147" s="37"/>
    </row>
    <row r="148" spans="1:6" ht="19.5" customHeight="1" x14ac:dyDescent="0.2">
      <c r="A148" s="63"/>
      <c r="B148" s="13"/>
      <c r="C148" s="13"/>
      <c r="D148" s="13"/>
      <c r="E148" s="13"/>
      <c r="F148" s="48"/>
    </row>
    <row r="149" spans="1:6" ht="15" customHeight="1" x14ac:dyDescent="0.2">
      <c r="A149" s="38"/>
      <c r="E149" s="50"/>
      <c r="F149" s="48"/>
    </row>
    <row r="150" spans="1:6" x14ac:dyDescent="0.2">
      <c r="A150" s="38"/>
      <c r="B150" s="38"/>
      <c r="C150" s="38"/>
      <c r="E150" s="50"/>
      <c r="F150" s="39"/>
    </row>
    <row r="151" spans="1:6" x14ac:dyDescent="0.2">
      <c r="D151" s="38"/>
      <c r="E151" s="36"/>
      <c r="F151" s="48"/>
    </row>
    <row r="152" spans="1:6" x14ac:dyDescent="0.2">
      <c r="E152" s="40"/>
      <c r="F152" s="41"/>
    </row>
    <row r="153" spans="1:6" x14ac:dyDescent="0.2">
      <c r="B153" s="38"/>
      <c r="C153" s="38"/>
      <c r="E153" s="36"/>
      <c r="F153" s="39"/>
    </row>
    <row r="154" spans="1:6" x14ac:dyDescent="0.2">
      <c r="D154" s="38"/>
      <c r="E154" s="36"/>
      <c r="F154" s="39"/>
    </row>
    <row r="155" spans="1:6" x14ac:dyDescent="0.2">
      <c r="E155" s="44"/>
      <c r="F155" s="45"/>
    </row>
    <row r="156" spans="1:6" ht="22.5" customHeight="1" x14ac:dyDescent="0.2">
      <c r="D156" s="38"/>
      <c r="E156" s="36"/>
      <c r="F156" s="46"/>
    </row>
    <row r="157" spans="1:6" x14ac:dyDescent="0.2">
      <c r="E157" s="36"/>
      <c r="F157" s="45"/>
    </row>
    <row r="158" spans="1:6" x14ac:dyDescent="0.2">
      <c r="B158" s="38"/>
      <c r="C158" s="38"/>
      <c r="E158" s="42"/>
      <c r="F158" s="48"/>
    </row>
    <row r="159" spans="1:6" x14ac:dyDescent="0.2">
      <c r="D159" s="38"/>
      <c r="E159" s="42"/>
      <c r="F159" s="49"/>
    </row>
    <row r="160" spans="1:6" x14ac:dyDescent="0.2">
      <c r="E160" s="44"/>
      <c r="F160" s="41"/>
    </row>
    <row r="161" spans="1:6" ht="13.5" customHeight="1" x14ac:dyDescent="0.2">
      <c r="A161" s="38"/>
      <c r="E161" s="50"/>
      <c r="F161" s="48"/>
    </row>
    <row r="162" spans="1:6" ht="13.5" customHeight="1" x14ac:dyDescent="0.2">
      <c r="B162" s="38"/>
      <c r="C162" s="38"/>
      <c r="E162" s="36"/>
      <c r="F162" s="48"/>
    </row>
    <row r="163" spans="1:6" ht="13.5" customHeight="1" x14ac:dyDescent="0.2">
      <c r="D163" s="38"/>
      <c r="E163" s="36"/>
      <c r="F163" s="39"/>
    </row>
    <row r="164" spans="1:6" x14ac:dyDescent="0.2">
      <c r="D164" s="38"/>
      <c r="E164" s="44"/>
      <c r="F164" s="41"/>
    </row>
    <row r="165" spans="1:6" x14ac:dyDescent="0.2">
      <c r="D165" s="38"/>
      <c r="E165" s="36"/>
      <c r="F165" s="39"/>
    </row>
    <row r="166" spans="1:6" x14ac:dyDescent="0.2">
      <c r="E166" s="57"/>
      <c r="F166" s="58"/>
    </row>
    <row r="167" spans="1:6" x14ac:dyDescent="0.2">
      <c r="D167" s="38"/>
      <c r="E167" s="42"/>
      <c r="F167" s="59"/>
    </row>
    <row r="168" spans="1:6" x14ac:dyDescent="0.2">
      <c r="D168" s="38"/>
      <c r="E168" s="44"/>
      <c r="F168" s="45"/>
    </row>
    <row r="169" spans="1:6" x14ac:dyDescent="0.2">
      <c r="E169" s="57"/>
      <c r="F169" s="64"/>
    </row>
    <row r="170" spans="1:6" x14ac:dyDescent="0.2">
      <c r="B170" s="38"/>
      <c r="C170" s="38"/>
      <c r="E170" s="52"/>
      <c r="F170" s="62"/>
    </row>
    <row r="171" spans="1:6" x14ac:dyDescent="0.2">
      <c r="D171" s="38"/>
      <c r="E171" s="52"/>
      <c r="F171" s="39"/>
    </row>
    <row r="172" spans="1:6" x14ac:dyDescent="0.2">
      <c r="D172" s="38"/>
      <c r="E172" s="44"/>
      <c r="F172" s="45"/>
    </row>
    <row r="173" spans="1:6" x14ac:dyDescent="0.2">
      <c r="D173" s="38"/>
      <c r="E173" s="44"/>
      <c r="F173" s="45"/>
    </row>
    <row r="174" spans="1:6" x14ac:dyDescent="0.2">
      <c r="E174" s="36"/>
      <c r="F174" s="37"/>
    </row>
    <row r="175" spans="1:6" s="65" customFormat="1" ht="18" customHeight="1" x14ac:dyDescent="0.25">
      <c r="A175" s="245"/>
      <c r="B175" s="246"/>
      <c r="C175" s="246"/>
      <c r="D175" s="246"/>
      <c r="E175" s="246"/>
      <c r="F175" s="246"/>
    </row>
    <row r="176" spans="1:6" ht="28.5" customHeight="1" x14ac:dyDescent="0.2">
      <c r="A176" s="54"/>
      <c r="B176" s="54"/>
      <c r="C176" s="54"/>
      <c r="D176" s="54"/>
      <c r="E176" s="55"/>
      <c r="F176" s="56"/>
    </row>
    <row r="178" spans="1:6" ht="15.75" x14ac:dyDescent="0.2">
      <c r="A178" s="67"/>
      <c r="B178" s="38"/>
      <c r="C178" s="38"/>
      <c r="D178" s="38"/>
      <c r="E178" s="68"/>
      <c r="F178" s="12"/>
    </row>
    <row r="179" spans="1:6" x14ac:dyDescent="0.2">
      <c r="A179" s="38"/>
      <c r="B179" s="38"/>
      <c r="C179" s="38"/>
      <c r="D179" s="38"/>
      <c r="E179" s="68"/>
      <c r="F179" s="12"/>
    </row>
    <row r="180" spans="1:6" ht="17.25" customHeight="1" x14ac:dyDescent="0.2">
      <c r="A180" s="38"/>
      <c r="B180" s="38"/>
      <c r="C180" s="38"/>
      <c r="D180" s="38"/>
      <c r="E180" s="68"/>
      <c r="F180" s="12"/>
    </row>
    <row r="181" spans="1:6" ht="13.5" customHeight="1" x14ac:dyDescent="0.2">
      <c r="A181" s="38"/>
      <c r="B181" s="38"/>
      <c r="C181" s="38"/>
      <c r="D181" s="38"/>
      <c r="E181" s="68"/>
      <c r="F181" s="12"/>
    </row>
    <row r="182" spans="1:6" x14ac:dyDescent="0.2">
      <c r="A182" s="38"/>
      <c r="B182" s="38"/>
      <c r="C182" s="38"/>
      <c r="D182" s="38"/>
      <c r="E182" s="68"/>
      <c r="F182" s="12"/>
    </row>
    <row r="183" spans="1:6" x14ac:dyDescent="0.2">
      <c r="A183" s="38"/>
      <c r="B183" s="38"/>
      <c r="C183" s="38"/>
      <c r="D183" s="38"/>
    </row>
    <row r="184" spans="1:6" x14ac:dyDescent="0.2">
      <c r="A184" s="38"/>
      <c r="B184" s="38"/>
      <c r="C184" s="38"/>
      <c r="D184" s="38"/>
      <c r="E184" s="68"/>
      <c r="F184" s="12"/>
    </row>
    <row r="185" spans="1:6" x14ac:dyDescent="0.2">
      <c r="A185" s="38"/>
      <c r="B185" s="38"/>
      <c r="C185" s="38"/>
      <c r="D185" s="38"/>
      <c r="E185" s="68"/>
      <c r="F185" s="69"/>
    </row>
    <row r="186" spans="1:6" x14ac:dyDescent="0.2">
      <c r="A186" s="38"/>
      <c r="B186" s="38"/>
      <c r="C186" s="38"/>
      <c r="D186" s="38"/>
      <c r="E186" s="68"/>
      <c r="F186" s="12"/>
    </row>
    <row r="187" spans="1:6" ht="22.5" customHeight="1" x14ac:dyDescent="0.2">
      <c r="A187" s="38"/>
      <c r="B187" s="38"/>
      <c r="C187" s="38"/>
      <c r="D187" s="38"/>
      <c r="E187" s="68"/>
      <c r="F187" s="46"/>
    </row>
    <row r="188" spans="1:6" ht="22.5" customHeight="1" x14ac:dyDescent="0.2">
      <c r="E188" s="44"/>
      <c r="F188" s="47"/>
    </row>
  </sheetData>
  <mergeCells count="8">
    <mergeCell ref="A175:F175"/>
    <mergeCell ref="B3:I3"/>
    <mergeCell ref="B63:I63"/>
    <mergeCell ref="A1:I1"/>
    <mergeCell ref="B32:I32"/>
    <mergeCell ref="B34:I34"/>
    <mergeCell ref="B48:I48"/>
    <mergeCell ref="B50:I50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32" max="8" man="1"/>
    <brk id="109" max="9" man="1"/>
    <brk id="173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6"/>
  <sheetViews>
    <sheetView workbookViewId="0">
      <pane ySplit="3" topLeftCell="A177" activePane="bottomLeft" state="frozen"/>
      <selection pane="bottomLeft" activeCell="P177" sqref="P177"/>
    </sheetView>
  </sheetViews>
  <sheetFormatPr defaultColWidth="11.42578125" defaultRowHeight="12.75" x14ac:dyDescent="0.2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7.85546875" style="2" customWidth="1"/>
    <col min="7" max="7" width="8.85546875" style="2" customWidth="1"/>
    <col min="8" max="8" width="7.7109375" style="2" customWidth="1"/>
    <col min="9" max="9" width="7.5703125" style="2" customWidth="1"/>
    <col min="10" max="10" width="6.5703125" style="2" customWidth="1"/>
    <col min="11" max="11" width="10.5703125" style="2" customWidth="1"/>
    <col min="12" max="12" width="12.85546875" style="2" hidden="1" customWidth="1"/>
    <col min="13" max="13" width="12.140625" style="2" customWidth="1"/>
    <col min="14" max="14" width="11.42578125" style="2" hidden="1" customWidth="1"/>
    <col min="15" max="15" width="12.85546875" style="2" hidden="1" customWidth="1"/>
    <col min="16" max="16" width="10.28515625" style="2" customWidth="1"/>
    <col min="17" max="16384" width="11.42578125" style="10"/>
  </cols>
  <sheetData>
    <row r="1" spans="1:16" ht="24" customHeight="1" x14ac:dyDescent="0.2">
      <c r="A1" s="254" t="s">
        <v>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  <c r="N1" s="10"/>
      <c r="O1" s="10"/>
      <c r="P1" s="10"/>
    </row>
    <row r="2" spans="1:16" s="12" customFormat="1" ht="56.25" x14ac:dyDescent="0.2">
      <c r="A2" s="90" t="s">
        <v>21</v>
      </c>
      <c r="B2" s="90" t="s">
        <v>22</v>
      </c>
      <c r="C2" s="11" t="s">
        <v>125</v>
      </c>
      <c r="D2" s="90" t="s">
        <v>72</v>
      </c>
      <c r="E2" s="90" t="s">
        <v>93</v>
      </c>
      <c r="F2" s="90" t="s">
        <v>13</v>
      </c>
      <c r="G2" s="90" t="s">
        <v>14</v>
      </c>
      <c r="H2" s="90" t="s">
        <v>94</v>
      </c>
      <c r="I2" s="90" t="s">
        <v>23</v>
      </c>
      <c r="J2" s="90" t="s">
        <v>115</v>
      </c>
      <c r="K2" s="11" t="s">
        <v>95</v>
      </c>
      <c r="L2" s="11"/>
      <c r="M2" s="11" t="s">
        <v>126</v>
      </c>
      <c r="N2" s="11"/>
      <c r="O2" s="11"/>
      <c r="P2" s="11" t="s">
        <v>127</v>
      </c>
    </row>
    <row r="3" spans="1:16" ht="2.25" customHeight="1" x14ac:dyDescent="0.2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 x14ac:dyDescent="0.2">
      <c r="A4" s="150"/>
      <c r="B4" s="156" t="s">
        <v>97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x14ac:dyDescent="0.2">
      <c r="A5" s="150"/>
      <c r="B5" s="151" t="s">
        <v>98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 x14ac:dyDescent="0.2">
      <c r="A6" s="262" t="s">
        <v>81</v>
      </c>
      <c r="B6" s="262"/>
      <c r="C6" s="158">
        <f>SUM(D6:K6)</f>
        <v>7453850</v>
      </c>
      <c r="D6" s="158">
        <f t="shared" ref="D6:J6" si="0">D8</f>
        <v>0</v>
      </c>
      <c r="E6" s="158">
        <f t="shared" si="0"/>
        <v>7453850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>
        <f>M7</f>
        <v>7453643</v>
      </c>
      <c r="N6" s="158"/>
      <c r="O6" s="158"/>
      <c r="P6" s="158">
        <f>M6/C6*100</f>
        <v>99.997222911649686</v>
      </c>
    </row>
    <row r="7" spans="1:16" s="12" customFormat="1" ht="12.75" customHeight="1" x14ac:dyDescent="0.2">
      <c r="A7" s="141" t="s">
        <v>77</v>
      </c>
      <c r="B7" s="159" t="s">
        <v>78</v>
      </c>
      <c r="C7" s="160">
        <f t="shared" ref="C7:C24" si="1">SUM(D7:K7)</f>
        <v>7453850</v>
      </c>
      <c r="D7" s="160">
        <f t="shared" ref="D7:J7" si="2">D8</f>
        <v>0</v>
      </c>
      <c r="E7" s="160">
        <f t="shared" si="2"/>
        <v>7453850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>
        <f>M8</f>
        <v>7453643</v>
      </c>
      <c r="N7" s="160"/>
      <c r="O7" s="160"/>
      <c r="P7" s="160">
        <f>M7/C7*100</f>
        <v>99.997222911649686</v>
      </c>
    </row>
    <row r="8" spans="1:16" s="12" customFormat="1" x14ac:dyDescent="0.2">
      <c r="A8" s="144">
        <v>3</v>
      </c>
      <c r="B8" s="161" t="s">
        <v>24</v>
      </c>
      <c r="C8" s="162">
        <f t="shared" si="1"/>
        <v>7453850</v>
      </c>
      <c r="D8" s="162">
        <f t="shared" ref="D8:J8" si="3">D9+D19</f>
        <v>0</v>
      </c>
      <c r="E8" s="162">
        <f>E9+E19</f>
        <v>7453850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>
        <f>M9+M19</f>
        <v>7453643</v>
      </c>
      <c r="N8" s="162"/>
      <c r="O8" s="162"/>
      <c r="P8" s="162">
        <f>M8/C8*100</f>
        <v>99.997222911649686</v>
      </c>
    </row>
    <row r="9" spans="1:16" s="12" customFormat="1" x14ac:dyDescent="0.2">
      <c r="A9" s="147">
        <v>31</v>
      </c>
      <c r="B9" s="148" t="s">
        <v>25</v>
      </c>
      <c r="C9" s="149">
        <f t="shared" si="1"/>
        <v>6938450</v>
      </c>
      <c r="D9" s="149">
        <f>D10+D14+D16</f>
        <v>0</v>
      </c>
      <c r="E9" s="149">
        <f>E10+E14+E16</f>
        <v>6938450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>
        <f>M10+M14+M16</f>
        <v>6938283</v>
      </c>
      <c r="N9" s="149"/>
      <c r="O9" s="149"/>
      <c r="P9" s="149">
        <f>M9/C9*100</f>
        <v>99.99759312238325</v>
      </c>
    </row>
    <row r="10" spans="1:16" x14ac:dyDescent="0.2">
      <c r="A10" s="150">
        <v>311</v>
      </c>
      <c r="B10" s="151" t="s">
        <v>26</v>
      </c>
      <c r="C10" s="163">
        <f t="shared" si="1"/>
        <v>5718800</v>
      </c>
      <c r="D10" s="163">
        <f t="shared" ref="D10:J10" si="5">D11+D12+D13</f>
        <v>0</v>
      </c>
      <c r="E10" s="163">
        <f>E11+E12+E13</f>
        <v>5718800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>
        <f>M11+M12+M13</f>
        <v>5718947</v>
      </c>
      <c r="N10" s="163"/>
      <c r="O10" s="163"/>
      <c r="P10" s="163">
        <f>M10/C10*100</f>
        <v>100.00257046932923</v>
      </c>
    </row>
    <row r="11" spans="1:16" ht="12.75" customHeight="1" x14ac:dyDescent="0.2">
      <c r="A11" s="153">
        <v>3111</v>
      </c>
      <c r="B11" s="154" t="s">
        <v>43</v>
      </c>
      <c r="C11" s="152">
        <f>SUM(D11:K11)</f>
        <v>5620000</v>
      </c>
      <c r="D11" s="152">
        <v>0</v>
      </c>
      <c r="E11" s="152">
        <v>5620000</v>
      </c>
      <c r="F11" s="152"/>
      <c r="G11" s="152"/>
      <c r="H11" s="152"/>
      <c r="I11" s="152"/>
      <c r="J11" s="152"/>
      <c r="K11" s="152"/>
      <c r="L11" s="152"/>
      <c r="M11" s="152">
        <v>5620180</v>
      </c>
      <c r="N11" s="152"/>
      <c r="O11" s="152"/>
      <c r="P11" s="163"/>
    </row>
    <row r="12" spans="1:16" ht="12.75" customHeight="1" x14ac:dyDescent="0.2">
      <c r="A12" s="153">
        <v>3113</v>
      </c>
      <c r="B12" s="154" t="s">
        <v>44</v>
      </c>
      <c r="C12" s="152">
        <f t="shared" si="1"/>
        <v>67650</v>
      </c>
      <c r="D12" s="152">
        <v>0</v>
      </c>
      <c r="E12" s="152">
        <v>67650</v>
      </c>
      <c r="F12" s="152"/>
      <c r="G12" s="152"/>
      <c r="H12" s="152"/>
      <c r="I12" s="152"/>
      <c r="J12" s="152"/>
      <c r="K12" s="152"/>
      <c r="L12" s="152"/>
      <c r="M12" s="152">
        <v>67631</v>
      </c>
      <c r="N12" s="152"/>
      <c r="O12" s="152"/>
      <c r="P12" s="163"/>
    </row>
    <row r="13" spans="1:16" ht="12.75" customHeight="1" x14ac:dyDescent="0.2">
      <c r="A13" s="153">
        <v>3114</v>
      </c>
      <c r="B13" s="154" t="s">
        <v>45</v>
      </c>
      <c r="C13" s="152">
        <f t="shared" si="1"/>
        <v>31150</v>
      </c>
      <c r="D13" s="152">
        <v>0</v>
      </c>
      <c r="E13" s="152">
        <v>31150</v>
      </c>
      <c r="F13" s="152"/>
      <c r="G13" s="152"/>
      <c r="H13" s="152"/>
      <c r="I13" s="152"/>
      <c r="J13" s="152"/>
      <c r="K13" s="152"/>
      <c r="L13" s="152"/>
      <c r="M13" s="152">
        <v>31136</v>
      </c>
      <c r="N13" s="152"/>
      <c r="O13" s="152"/>
      <c r="P13" s="163"/>
    </row>
    <row r="14" spans="1:16" ht="12.75" customHeight="1" x14ac:dyDescent="0.2">
      <c r="A14" s="150">
        <v>312</v>
      </c>
      <c r="B14" s="151" t="s">
        <v>27</v>
      </c>
      <c r="C14" s="163">
        <f t="shared" si="1"/>
        <v>276000</v>
      </c>
      <c r="D14" s="163">
        <v>0</v>
      </c>
      <c r="E14" s="163">
        <f>E15</f>
        <v>276000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>
        <f>M15</f>
        <v>275709</v>
      </c>
      <c r="N14" s="163"/>
      <c r="O14" s="163"/>
      <c r="P14" s="163">
        <f t="shared" ref="P14:P16" si="7">M14/C14*100</f>
        <v>99.894565217391303</v>
      </c>
    </row>
    <row r="15" spans="1:16" ht="12.75" customHeight="1" x14ac:dyDescent="0.2">
      <c r="A15" s="153">
        <v>3121</v>
      </c>
      <c r="B15" s="154" t="s">
        <v>27</v>
      </c>
      <c r="C15" s="152">
        <f t="shared" si="1"/>
        <v>276000</v>
      </c>
      <c r="D15" s="152">
        <v>0</v>
      </c>
      <c r="E15" s="152">
        <v>276000</v>
      </c>
      <c r="F15" s="152"/>
      <c r="G15" s="152"/>
      <c r="H15" s="152"/>
      <c r="I15" s="152"/>
      <c r="J15" s="152"/>
      <c r="K15" s="152"/>
      <c r="L15" s="152"/>
      <c r="M15" s="152">
        <v>275709</v>
      </c>
      <c r="N15" s="152"/>
      <c r="O15" s="152"/>
      <c r="P15" s="163"/>
    </row>
    <row r="16" spans="1:16" x14ac:dyDescent="0.2">
      <c r="A16" s="150">
        <v>313</v>
      </c>
      <c r="B16" s="151" t="s">
        <v>28</v>
      </c>
      <c r="C16" s="163">
        <f t="shared" si="1"/>
        <v>943650</v>
      </c>
      <c r="D16" s="163">
        <f t="shared" ref="D16:J16" si="8">D17+D18</f>
        <v>0</v>
      </c>
      <c r="E16" s="163">
        <f t="shared" si="8"/>
        <v>943650</v>
      </c>
      <c r="F16" s="163">
        <f t="shared" si="8"/>
        <v>0</v>
      </c>
      <c r="G16" s="163">
        <f t="shared" si="8"/>
        <v>0</v>
      </c>
      <c r="H16" s="163">
        <f t="shared" si="8"/>
        <v>0</v>
      </c>
      <c r="I16" s="163">
        <f t="shared" si="8"/>
        <v>0</v>
      </c>
      <c r="J16" s="163">
        <f t="shared" si="8"/>
        <v>0</v>
      </c>
      <c r="K16" s="163"/>
      <c r="L16" s="163"/>
      <c r="M16" s="163">
        <f>M17</f>
        <v>943627</v>
      </c>
      <c r="N16" s="163"/>
      <c r="O16" s="163"/>
      <c r="P16" s="163">
        <f t="shared" si="7"/>
        <v>99.997562655645638</v>
      </c>
    </row>
    <row r="17" spans="1:16" ht="12.75" customHeight="1" x14ac:dyDescent="0.2">
      <c r="A17" s="153">
        <v>3132</v>
      </c>
      <c r="B17" s="154" t="s">
        <v>46</v>
      </c>
      <c r="C17" s="152">
        <f t="shared" si="1"/>
        <v>943650</v>
      </c>
      <c r="D17" s="152">
        <v>0</v>
      </c>
      <c r="E17" s="152">
        <v>943650</v>
      </c>
      <c r="F17" s="152"/>
      <c r="G17" s="152"/>
      <c r="H17" s="152"/>
      <c r="I17" s="152"/>
      <c r="J17" s="152"/>
      <c r="K17" s="152"/>
      <c r="L17" s="152"/>
      <c r="M17" s="152">
        <v>943627</v>
      </c>
      <c r="N17" s="152"/>
      <c r="O17" s="152"/>
      <c r="P17" s="163"/>
    </row>
    <row r="18" spans="1:16" ht="26.25" hidden="1" customHeight="1" x14ac:dyDescent="0.2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x14ac:dyDescent="0.2">
      <c r="A19" s="147">
        <v>32</v>
      </c>
      <c r="B19" s="148" t="s">
        <v>29</v>
      </c>
      <c r="C19" s="149">
        <f t="shared" si="1"/>
        <v>515400</v>
      </c>
      <c r="D19" s="149">
        <f t="shared" ref="D19:J19" si="9">D20+D22</f>
        <v>0</v>
      </c>
      <c r="E19" s="149">
        <f t="shared" si="9"/>
        <v>515400</v>
      </c>
      <c r="F19" s="149">
        <f t="shared" si="9"/>
        <v>0</v>
      </c>
      <c r="G19" s="149">
        <f t="shared" si="9"/>
        <v>0</v>
      </c>
      <c r="H19" s="149">
        <f t="shared" si="9"/>
        <v>0</v>
      </c>
      <c r="I19" s="149">
        <f t="shared" si="9"/>
        <v>0</v>
      </c>
      <c r="J19" s="149">
        <f t="shared" si="9"/>
        <v>0</v>
      </c>
      <c r="K19" s="149"/>
      <c r="L19" s="149"/>
      <c r="M19" s="149">
        <f>M20+M22</f>
        <v>515360</v>
      </c>
      <c r="N19" s="149"/>
      <c r="O19" s="149"/>
      <c r="P19" s="149">
        <f>M19/C19*100</f>
        <v>99.992239037640658</v>
      </c>
    </row>
    <row r="20" spans="1:16" x14ac:dyDescent="0.2">
      <c r="A20" s="150">
        <v>321</v>
      </c>
      <c r="B20" s="151" t="s">
        <v>30</v>
      </c>
      <c r="C20" s="163">
        <f t="shared" si="1"/>
        <v>495000</v>
      </c>
      <c r="D20" s="163">
        <f t="shared" ref="D20:J20" si="10">D21</f>
        <v>0</v>
      </c>
      <c r="E20" s="163">
        <f t="shared" si="10"/>
        <v>495000</v>
      </c>
      <c r="F20" s="163">
        <f t="shared" si="10"/>
        <v>0</v>
      </c>
      <c r="G20" s="163">
        <f t="shared" si="10"/>
        <v>0</v>
      </c>
      <c r="H20" s="163">
        <f t="shared" si="10"/>
        <v>0</v>
      </c>
      <c r="I20" s="163">
        <f t="shared" si="10"/>
        <v>0</v>
      </c>
      <c r="J20" s="163">
        <f t="shared" si="10"/>
        <v>0</v>
      </c>
      <c r="K20" s="163"/>
      <c r="L20" s="163"/>
      <c r="M20" s="163">
        <f>M21</f>
        <v>495035</v>
      </c>
      <c r="N20" s="163"/>
      <c r="O20" s="163"/>
      <c r="P20" s="163">
        <f t="shared" ref="P20:P23" si="11">M20/C20*100</f>
        <v>100.00707070707071</v>
      </c>
    </row>
    <row r="21" spans="1:16" ht="12.75" customHeight="1" x14ac:dyDescent="0.2">
      <c r="A21" s="153">
        <v>3212</v>
      </c>
      <c r="B21" s="154" t="s">
        <v>48</v>
      </c>
      <c r="C21" s="152">
        <f t="shared" si="1"/>
        <v>495000</v>
      </c>
      <c r="D21" s="152">
        <v>0</v>
      </c>
      <c r="E21" s="152">
        <v>495000</v>
      </c>
      <c r="F21" s="152"/>
      <c r="G21" s="152"/>
      <c r="H21" s="152"/>
      <c r="I21" s="152"/>
      <c r="J21" s="152"/>
      <c r="K21" s="152"/>
      <c r="L21" s="152"/>
      <c r="M21" s="152">
        <v>495035</v>
      </c>
      <c r="N21" s="152"/>
      <c r="O21" s="152"/>
      <c r="P21" s="163"/>
    </row>
    <row r="22" spans="1:16" ht="24.75" customHeight="1" x14ac:dyDescent="0.2">
      <c r="A22" s="150">
        <v>329</v>
      </c>
      <c r="B22" s="151" t="s">
        <v>33</v>
      </c>
      <c r="C22" s="152">
        <f t="shared" si="1"/>
        <v>20400</v>
      </c>
      <c r="D22" s="152">
        <v>0</v>
      </c>
      <c r="E22" s="163">
        <f>E23</f>
        <v>20400</v>
      </c>
      <c r="F22" s="163">
        <f t="shared" ref="F22:J22" si="12">F23</f>
        <v>0</v>
      </c>
      <c r="G22" s="163">
        <f t="shared" si="12"/>
        <v>0</v>
      </c>
      <c r="H22" s="163">
        <f t="shared" si="12"/>
        <v>0</v>
      </c>
      <c r="I22" s="163">
        <f t="shared" si="12"/>
        <v>0</v>
      </c>
      <c r="J22" s="163">
        <f t="shared" si="12"/>
        <v>0</v>
      </c>
      <c r="K22" s="163"/>
      <c r="L22" s="163"/>
      <c r="M22" s="163">
        <f>M23</f>
        <v>20325</v>
      </c>
      <c r="N22" s="163"/>
      <c r="O22" s="163"/>
      <c r="P22" s="163">
        <f t="shared" si="11"/>
        <v>99.632352941176478</v>
      </c>
    </row>
    <row r="23" spans="1:16" ht="12.75" customHeight="1" x14ac:dyDescent="0.2">
      <c r="A23" s="153">
        <v>3295</v>
      </c>
      <c r="B23" s="154" t="s">
        <v>66</v>
      </c>
      <c r="C23" s="152">
        <f>C22</f>
        <v>20400</v>
      </c>
      <c r="D23" s="152">
        <v>0</v>
      </c>
      <c r="E23" s="152">
        <v>20400</v>
      </c>
      <c r="F23" s="152"/>
      <c r="G23" s="152"/>
      <c r="H23" s="152"/>
      <c r="I23" s="152"/>
      <c r="J23" s="152"/>
      <c r="K23" s="152"/>
      <c r="L23" s="152"/>
      <c r="M23" s="152">
        <v>20325</v>
      </c>
      <c r="N23" s="152"/>
      <c r="O23" s="152"/>
      <c r="P23" s="163">
        <f t="shared" si="11"/>
        <v>99.632352941176478</v>
      </c>
    </row>
    <row r="24" spans="1:16" hidden="1" x14ac:dyDescent="0.2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 x14ac:dyDescent="0.2">
      <c r="A25" s="263" t="s">
        <v>87</v>
      </c>
      <c r="B25" s="263"/>
      <c r="C25" s="164">
        <f>SUM(D25:K25)</f>
        <v>572396</v>
      </c>
      <c r="D25" s="164">
        <f>D26+D59</f>
        <v>425201</v>
      </c>
      <c r="E25" s="164">
        <f t="shared" ref="E25:J25" si="13">E27</f>
        <v>3190</v>
      </c>
      <c r="F25" s="164">
        <f>F26+F59</f>
        <v>33845</v>
      </c>
      <c r="G25" s="164">
        <f t="shared" si="13"/>
        <v>22820</v>
      </c>
      <c r="H25" s="164">
        <f t="shared" si="13"/>
        <v>84800</v>
      </c>
      <c r="I25" s="164">
        <f t="shared" si="13"/>
        <v>540</v>
      </c>
      <c r="J25" s="164">
        <f t="shared" si="13"/>
        <v>2000</v>
      </c>
      <c r="K25" s="164">
        <f>K26+K59</f>
        <v>0</v>
      </c>
      <c r="L25" s="164"/>
      <c r="M25" s="164">
        <f>M26+M59</f>
        <v>574439</v>
      </c>
      <c r="N25" s="164"/>
      <c r="O25" s="164"/>
      <c r="P25" s="164"/>
    </row>
    <row r="26" spans="1:16" x14ac:dyDescent="0.2">
      <c r="A26" s="270" t="s">
        <v>90</v>
      </c>
      <c r="B26" s="270"/>
      <c r="C26" s="143">
        <f t="shared" ref="C26:C58" si="14">SUM(D26:K26)</f>
        <v>498035</v>
      </c>
      <c r="D26" s="143">
        <f t="shared" ref="D26:M26" si="15">D27</f>
        <v>353265</v>
      </c>
      <c r="E26" s="143">
        <f t="shared" si="15"/>
        <v>3190</v>
      </c>
      <c r="F26" s="143">
        <f t="shared" si="15"/>
        <v>31420</v>
      </c>
      <c r="G26" s="143">
        <f t="shared" si="15"/>
        <v>22820</v>
      </c>
      <c r="H26" s="143">
        <f t="shared" si="15"/>
        <v>84800</v>
      </c>
      <c r="I26" s="143">
        <f t="shared" si="15"/>
        <v>540</v>
      </c>
      <c r="J26" s="143">
        <f t="shared" si="15"/>
        <v>2000</v>
      </c>
      <c r="K26" s="143">
        <f t="shared" si="15"/>
        <v>0</v>
      </c>
      <c r="L26" s="143"/>
      <c r="M26" s="143">
        <f t="shared" si="15"/>
        <v>500079</v>
      </c>
      <c r="N26" s="143"/>
      <c r="O26" s="143"/>
      <c r="P26" s="143"/>
    </row>
    <row r="27" spans="1:16" x14ac:dyDescent="0.2">
      <c r="A27" s="144">
        <v>3</v>
      </c>
      <c r="B27" s="145" t="s">
        <v>24</v>
      </c>
      <c r="C27" s="146">
        <f t="shared" si="14"/>
        <v>498035</v>
      </c>
      <c r="D27" s="146">
        <f t="shared" ref="D27:K27" si="16">D28+D56</f>
        <v>353265</v>
      </c>
      <c r="E27" s="146">
        <f t="shared" si="16"/>
        <v>3190</v>
      </c>
      <c r="F27" s="146">
        <f t="shared" si="16"/>
        <v>31420</v>
      </c>
      <c r="G27" s="146">
        <f t="shared" si="16"/>
        <v>22820</v>
      </c>
      <c r="H27" s="146">
        <f t="shared" si="16"/>
        <v>84800</v>
      </c>
      <c r="I27" s="146">
        <f t="shared" si="16"/>
        <v>540</v>
      </c>
      <c r="J27" s="146">
        <f t="shared" si="16"/>
        <v>2000</v>
      </c>
      <c r="K27" s="146">
        <f t="shared" si="16"/>
        <v>0</v>
      </c>
      <c r="L27" s="146"/>
      <c r="M27" s="146">
        <f>M28+M56</f>
        <v>500079</v>
      </c>
      <c r="N27" s="146"/>
      <c r="O27" s="146"/>
      <c r="P27" s="146"/>
    </row>
    <row r="28" spans="1:16" s="12" customFormat="1" x14ac:dyDescent="0.2">
      <c r="A28" s="147">
        <v>32</v>
      </c>
      <c r="B28" s="148" t="s">
        <v>29</v>
      </c>
      <c r="C28" s="149">
        <f t="shared" si="14"/>
        <v>493120</v>
      </c>
      <c r="D28" s="149">
        <f>D29+D33+D38+D47+D49+D67</f>
        <v>348365</v>
      </c>
      <c r="E28" s="149">
        <f t="shared" ref="E28:J28" si="17">E29+E33+E38+E47+E49</f>
        <v>3190</v>
      </c>
      <c r="F28" s="149">
        <f t="shared" si="17"/>
        <v>31405</v>
      </c>
      <c r="G28" s="149">
        <f t="shared" si="17"/>
        <v>22820</v>
      </c>
      <c r="H28" s="149">
        <f t="shared" si="17"/>
        <v>84800</v>
      </c>
      <c r="I28" s="149">
        <f t="shared" si="17"/>
        <v>540</v>
      </c>
      <c r="J28" s="149">
        <f t="shared" si="17"/>
        <v>2000</v>
      </c>
      <c r="K28" s="149">
        <f>K29+K33+K38+K47+K49+K67</f>
        <v>0</v>
      </c>
      <c r="L28" s="149"/>
      <c r="M28" s="149">
        <f>M29+M33+M38+M49</f>
        <v>495166</v>
      </c>
      <c r="N28" s="149"/>
      <c r="O28" s="149"/>
      <c r="P28" s="149"/>
    </row>
    <row r="29" spans="1:16" x14ac:dyDescent="0.2">
      <c r="A29" s="150">
        <v>321</v>
      </c>
      <c r="B29" s="151" t="s">
        <v>30</v>
      </c>
      <c r="C29" s="163">
        <f t="shared" si="14"/>
        <v>38775</v>
      </c>
      <c r="D29" s="163">
        <v>21500</v>
      </c>
      <c r="E29" s="163">
        <f t="shared" ref="E29" si="18">E30+E31+E32</f>
        <v>0</v>
      </c>
      <c r="F29" s="163">
        <v>13875</v>
      </c>
      <c r="G29" s="163">
        <v>860</v>
      </c>
      <c r="H29" s="163"/>
      <c r="I29" s="163">
        <v>540</v>
      </c>
      <c r="J29" s="163">
        <v>2000</v>
      </c>
      <c r="K29" s="163">
        <f>K30</f>
        <v>0</v>
      </c>
      <c r="L29" s="163"/>
      <c r="M29" s="163">
        <v>37632</v>
      </c>
      <c r="N29" s="163"/>
      <c r="O29" s="163"/>
      <c r="P29" s="163"/>
    </row>
    <row r="30" spans="1:16" ht="12.75" hidden="1" customHeight="1" x14ac:dyDescent="0.2">
      <c r="A30" s="153"/>
      <c r="B30" s="154"/>
      <c r="C30" s="16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hidden="1" customHeight="1" x14ac:dyDescent="0.2">
      <c r="A31" s="153"/>
      <c r="B31" s="154"/>
      <c r="C31" s="163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hidden="1" customHeight="1" x14ac:dyDescent="0.2">
      <c r="A32" s="153"/>
      <c r="B32" s="154"/>
      <c r="C32" s="163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x14ac:dyDescent="0.2">
      <c r="A33" s="150">
        <v>322</v>
      </c>
      <c r="B33" s="151" t="s">
        <v>31</v>
      </c>
      <c r="C33" s="163">
        <f t="shared" si="14"/>
        <v>221135</v>
      </c>
      <c r="D33" s="163">
        <f>SUM(D34:D37)</f>
        <v>212255</v>
      </c>
      <c r="E33" s="163">
        <f t="shared" ref="E33:K33" si="19">SUM(E34:E37)</f>
        <v>0</v>
      </c>
      <c r="F33" s="163">
        <f>F37+F36+F35+F34</f>
        <v>8880</v>
      </c>
      <c r="G33" s="163">
        <f t="shared" si="19"/>
        <v>0</v>
      </c>
      <c r="H33" s="163">
        <f t="shared" si="19"/>
        <v>0</v>
      </c>
      <c r="I33" s="163">
        <f t="shared" si="19"/>
        <v>0</v>
      </c>
      <c r="J33" s="163">
        <f t="shared" si="19"/>
        <v>0</v>
      </c>
      <c r="K33" s="163">
        <f t="shared" si="19"/>
        <v>0</v>
      </c>
      <c r="L33" s="163"/>
      <c r="M33" s="163">
        <f>M34+M35+M36+M37</f>
        <v>224127</v>
      </c>
      <c r="N33" s="163">
        <f t="shared" ref="N33" si="20">SUM(N34:N37)</f>
        <v>0</v>
      </c>
      <c r="O33" s="163"/>
      <c r="P33" s="163"/>
    </row>
    <row r="34" spans="1:16" ht="12.75" customHeight="1" x14ac:dyDescent="0.2">
      <c r="A34" s="153">
        <v>3221</v>
      </c>
      <c r="B34" s="154" t="s">
        <v>49</v>
      </c>
      <c r="C34" s="152">
        <f t="shared" si="14"/>
        <v>44650</v>
      </c>
      <c r="D34" s="152">
        <v>40980</v>
      </c>
      <c r="E34" s="152">
        <v>0</v>
      </c>
      <c r="F34" s="152">
        <v>3670</v>
      </c>
      <c r="G34" s="152"/>
      <c r="H34" s="152"/>
      <c r="I34" s="152"/>
      <c r="J34" s="152"/>
      <c r="K34" s="152"/>
      <c r="L34" s="152"/>
      <c r="M34" s="152">
        <v>51046</v>
      </c>
      <c r="N34" s="152"/>
      <c r="O34" s="152"/>
      <c r="P34" s="152"/>
    </row>
    <row r="35" spans="1:16" ht="12.75" customHeight="1" x14ac:dyDescent="0.2">
      <c r="A35" s="153">
        <v>3223</v>
      </c>
      <c r="B35" s="154" t="s">
        <v>51</v>
      </c>
      <c r="C35" s="152">
        <f t="shared" si="14"/>
        <v>167555</v>
      </c>
      <c r="D35" s="152">
        <v>166000</v>
      </c>
      <c r="E35" s="152"/>
      <c r="F35" s="152">
        <v>1555</v>
      </c>
      <c r="G35" s="152"/>
      <c r="H35" s="152"/>
      <c r="I35" s="152"/>
      <c r="J35" s="152"/>
      <c r="K35" s="152"/>
      <c r="L35" s="152"/>
      <c r="M35" s="152">
        <v>164153</v>
      </c>
      <c r="N35" s="152"/>
      <c r="O35" s="152"/>
      <c r="P35" s="152"/>
    </row>
    <row r="36" spans="1:16" ht="12.75" customHeight="1" x14ac:dyDescent="0.2">
      <c r="A36" s="153">
        <v>3225</v>
      </c>
      <c r="B36" s="154" t="s">
        <v>53</v>
      </c>
      <c r="C36" s="152">
        <f t="shared" si="14"/>
        <v>6930</v>
      </c>
      <c r="D36" s="152">
        <v>3275</v>
      </c>
      <c r="E36" s="152"/>
      <c r="F36" s="152">
        <v>3655</v>
      </c>
      <c r="G36" s="152"/>
      <c r="H36" s="152"/>
      <c r="I36" s="152"/>
      <c r="J36" s="152"/>
      <c r="K36" s="152"/>
      <c r="L36" s="152"/>
      <c r="M36" s="152">
        <v>6928</v>
      </c>
      <c r="N36" s="152"/>
      <c r="O36" s="152"/>
      <c r="P36" s="152"/>
    </row>
    <row r="37" spans="1:16" ht="12.75" customHeight="1" x14ac:dyDescent="0.2">
      <c r="A37" s="153">
        <v>3227</v>
      </c>
      <c r="B37" s="154" t="s">
        <v>54</v>
      </c>
      <c r="C37" s="152">
        <f t="shared" si="14"/>
        <v>2000</v>
      </c>
      <c r="D37" s="152">
        <v>2000</v>
      </c>
      <c r="E37" s="152"/>
      <c r="F37" s="152">
        <v>0</v>
      </c>
      <c r="G37" s="152"/>
      <c r="H37" s="152"/>
      <c r="I37" s="152"/>
      <c r="J37" s="152"/>
      <c r="K37" s="152"/>
      <c r="L37" s="152"/>
      <c r="M37" s="152">
        <v>2000</v>
      </c>
      <c r="N37" s="152"/>
      <c r="O37" s="152"/>
      <c r="P37" s="152"/>
    </row>
    <row r="38" spans="1:16" x14ac:dyDescent="0.2">
      <c r="A38" s="150">
        <v>323</v>
      </c>
      <c r="B38" s="151" t="s">
        <v>32</v>
      </c>
      <c r="C38" s="163">
        <f t="shared" si="14"/>
        <v>189980</v>
      </c>
      <c r="D38" s="163">
        <f t="shared" ref="D38:J38" si="21">SUM(D39:D46)</f>
        <v>91610</v>
      </c>
      <c r="E38" s="163">
        <f t="shared" si="21"/>
        <v>3190</v>
      </c>
      <c r="F38" s="163">
        <f t="shared" si="21"/>
        <v>1680</v>
      </c>
      <c r="G38" s="163">
        <f t="shared" si="21"/>
        <v>11500</v>
      </c>
      <c r="H38" s="163">
        <f t="shared" si="21"/>
        <v>82000</v>
      </c>
      <c r="I38" s="163">
        <f t="shared" si="21"/>
        <v>0</v>
      </c>
      <c r="J38" s="163">
        <f t="shared" si="21"/>
        <v>0</v>
      </c>
      <c r="K38" s="163">
        <f>SUM(K39:K45)</f>
        <v>0</v>
      </c>
      <c r="L38" s="163"/>
      <c r="M38" s="163">
        <f>M39+M41+M42+M43+M44+M45+M46</f>
        <v>193290</v>
      </c>
      <c r="N38" s="163"/>
      <c r="O38" s="163"/>
      <c r="P38" s="163"/>
    </row>
    <row r="39" spans="1:16" ht="12.75" customHeight="1" x14ac:dyDescent="0.2">
      <c r="A39" s="153">
        <v>3231</v>
      </c>
      <c r="B39" s="154" t="s">
        <v>55</v>
      </c>
      <c r="C39" s="152">
        <f t="shared" si="14"/>
        <v>27485</v>
      </c>
      <c r="D39" s="152">
        <v>15000</v>
      </c>
      <c r="E39" s="152"/>
      <c r="F39" s="152">
        <v>985</v>
      </c>
      <c r="G39" s="152">
        <v>11500</v>
      </c>
      <c r="H39" s="152"/>
      <c r="I39" s="152"/>
      <c r="J39" s="152"/>
      <c r="K39" s="152"/>
      <c r="L39" s="152"/>
      <c r="M39" s="152">
        <v>30895</v>
      </c>
      <c r="N39" s="152"/>
      <c r="O39" s="152"/>
      <c r="P39" s="152"/>
    </row>
    <row r="40" spans="1:16" ht="0.75" hidden="1" customHeight="1" x14ac:dyDescent="0.2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 x14ac:dyDescent="0.2">
      <c r="A41" s="153">
        <v>3234</v>
      </c>
      <c r="B41" s="154" t="s">
        <v>57</v>
      </c>
      <c r="C41" s="152">
        <f t="shared" si="14"/>
        <v>40000</v>
      </c>
      <c r="D41" s="152">
        <v>40000</v>
      </c>
      <c r="E41" s="152"/>
      <c r="F41" s="152"/>
      <c r="G41" s="152"/>
      <c r="H41" s="152"/>
      <c r="I41" s="152"/>
      <c r="J41" s="152"/>
      <c r="K41" s="152"/>
      <c r="L41" s="152"/>
      <c r="M41" s="152">
        <v>39111</v>
      </c>
      <c r="N41" s="152"/>
      <c r="O41" s="152"/>
      <c r="P41" s="152"/>
    </row>
    <row r="42" spans="1:16" ht="12.75" customHeight="1" x14ac:dyDescent="0.2">
      <c r="A42" s="153">
        <v>3235</v>
      </c>
      <c r="B42" s="154" t="s">
        <v>86</v>
      </c>
      <c r="C42" s="152">
        <f t="shared" si="14"/>
        <v>10110</v>
      </c>
      <c r="D42" s="152">
        <v>10110</v>
      </c>
      <c r="E42" s="152"/>
      <c r="F42" s="152"/>
      <c r="G42" s="152"/>
      <c r="H42" s="152"/>
      <c r="I42" s="152"/>
      <c r="J42" s="152"/>
      <c r="K42" s="152"/>
      <c r="L42" s="152"/>
      <c r="M42" s="152">
        <v>10111</v>
      </c>
      <c r="N42" s="152"/>
      <c r="O42" s="152"/>
      <c r="P42" s="152"/>
    </row>
    <row r="43" spans="1:16" ht="12.75" customHeight="1" x14ac:dyDescent="0.2">
      <c r="A43" s="153">
        <v>3236</v>
      </c>
      <c r="B43" s="154" t="s">
        <v>58</v>
      </c>
      <c r="C43" s="152">
        <f t="shared" si="14"/>
        <v>11540</v>
      </c>
      <c r="D43" s="152">
        <v>8000</v>
      </c>
      <c r="E43" s="152">
        <v>3190</v>
      </c>
      <c r="F43" s="152">
        <v>350</v>
      </c>
      <c r="G43" s="152"/>
      <c r="H43" s="152"/>
      <c r="I43" s="152"/>
      <c r="J43" s="152"/>
      <c r="K43" s="152"/>
      <c r="L43" s="152"/>
      <c r="M43" s="152">
        <v>11990</v>
      </c>
      <c r="N43" s="152"/>
      <c r="O43" s="152"/>
      <c r="P43" s="152"/>
    </row>
    <row r="44" spans="1:16" ht="12.75" customHeight="1" x14ac:dyDescent="0.2">
      <c r="A44" s="153">
        <v>3237</v>
      </c>
      <c r="B44" s="154" t="s">
        <v>59</v>
      </c>
      <c r="C44" s="152">
        <f t="shared" si="14"/>
        <v>82000</v>
      </c>
      <c r="D44" s="152">
        <v>0</v>
      </c>
      <c r="E44" s="152"/>
      <c r="F44" s="152"/>
      <c r="G44" s="152"/>
      <c r="H44" s="152">
        <v>82000</v>
      </c>
      <c r="I44" s="152"/>
      <c r="J44" s="152"/>
      <c r="K44" s="152"/>
      <c r="L44" s="152"/>
      <c r="M44" s="152">
        <v>85313</v>
      </c>
      <c r="N44" s="152"/>
      <c r="O44" s="152"/>
      <c r="P44" s="152"/>
    </row>
    <row r="45" spans="1:16" ht="11.25" customHeight="1" x14ac:dyDescent="0.2">
      <c r="A45" s="153">
        <v>3238</v>
      </c>
      <c r="B45" s="154" t="s">
        <v>60</v>
      </c>
      <c r="C45" s="152">
        <f t="shared" si="14"/>
        <v>12345</v>
      </c>
      <c r="D45" s="152">
        <v>12000</v>
      </c>
      <c r="E45" s="152"/>
      <c r="F45" s="152">
        <v>345</v>
      </c>
      <c r="G45" s="152"/>
      <c r="H45" s="152"/>
      <c r="I45" s="152"/>
      <c r="J45" s="152"/>
      <c r="K45" s="152"/>
      <c r="L45" s="152"/>
      <c r="M45" s="152">
        <v>10923</v>
      </c>
      <c r="N45" s="152"/>
      <c r="O45" s="152"/>
      <c r="P45" s="152"/>
    </row>
    <row r="46" spans="1:16" ht="12.75" customHeight="1" x14ac:dyDescent="0.2">
      <c r="A46" s="153">
        <v>3239</v>
      </c>
      <c r="B46" s="154" t="s">
        <v>61</v>
      </c>
      <c r="C46" s="152">
        <f t="shared" si="14"/>
        <v>6500</v>
      </c>
      <c r="D46" s="152">
        <v>6500</v>
      </c>
      <c r="E46" s="152"/>
      <c r="F46" s="152"/>
      <c r="G46" s="152">
        <v>0</v>
      </c>
      <c r="H46" s="152"/>
      <c r="I46" s="152"/>
      <c r="J46" s="152"/>
      <c r="K46" s="152"/>
      <c r="L46" s="152"/>
      <c r="M46" s="152">
        <v>4947</v>
      </c>
      <c r="N46" s="152"/>
      <c r="O46" s="152"/>
      <c r="P46" s="152"/>
    </row>
    <row r="47" spans="1:16" hidden="1" x14ac:dyDescent="0.2">
      <c r="A47" s="150"/>
      <c r="B47" s="151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1:16" ht="25.5" hidden="1" customHeight="1" x14ac:dyDescent="0.2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 x14ac:dyDescent="0.2">
      <c r="A49" s="150">
        <v>329</v>
      </c>
      <c r="B49" s="151" t="s">
        <v>33</v>
      </c>
      <c r="C49" s="163">
        <f t="shared" si="14"/>
        <v>43230</v>
      </c>
      <c r="D49" s="163">
        <f t="shared" ref="D49:J49" si="22">SUM(D50:D55)</f>
        <v>23000</v>
      </c>
      <c r="E49" s="163">
        <f t="shared" si="22"/>
        <v>0</v>
      </c>
      <c r="F49" s="163">
        <f t="shared" si="22"/>
        <v>6970</v>
      </c>
      <c r="G49" s="163">
        <f t="shared" si="22"/>
        <v>10460</v>
      </c>
      <c r="H49" s="163">
        <f t="shared" si="22"/>
        <v>2800</v>
      </c>
      <c r="I49" s="163">
        <f t="shared" si="22"/>
        <v>0</v>
      </c>
      <c r="J49" s="163">
        <f t="shared" si="22"/>
        <v>0</v>
      </c>
      <c r="K49" s="163">
        <v>0</v>
      </c>
      <c r="L49" s="163"/>
      <c r="M49" s="163">
        <f>M50+M51+M52+M55</f>
        <v>40117</v>
      </c>
      <c r="N49" s="163"/>
      <c r="O49" s="163"/>
      <c r="P49" s="163">
        <f>M49/C49*100</f>
        <v>92.79898218829517</v>
      </c>
    </row>
    <row r="50" spans="1:16" ht="12.75" customHeight="1" x14ac:dyDescent="0.2">
      <c r="A50" s="153">
        <v>3292</v>
      </c>
      <c r="B50" s="154" t="s">
        <v>63</v>
      </c>
      <c r="C50" s="152">
        <f t="shared" si="14"/>
        <v>31775</v>
      </c>
      <c r="D50" s="152">
        <v>21000</v>
      </c>
      <c r="E50" s="152"/>
      <c r="F50" s="152">
        <v>1445</v>
      </c>
      <c r="G50" s="152">
        <v>9330</v>
      </c>
      <c r="H50" s="152"/>
      <c r="I50" s="152"/>
      <c r="J50" s="152"/>
      <c r="K50" s="152"/>
      <c r="L50" s="152"/>
      <c r="M50" s="152">
        <v>31775</v>
      </c>
      <c r="N50" s="152"/>
      <c r="O50" s="152"/>
      <c r="P50" s="152"/>
    </row>
    <row r="51" spans="1:16" ht="12.75" customHeight="1" x14ac:dyDescent="0.2">
      <c r="A51" s="153">
        <v>3293</v>
      </c>
      <c r="B51" s="154" t="s">
        <v>64</v>
      </c>
      <c r="C51" s="152">
        <f t="shared" si="14"/>
        <v>1765</v>
      </c>
      <c r="D51" s="152"/>
      <c r="E51" s="152"/>
      <c r="F51" s="152">
        <v>1765</v>
      </c>
      <c r="G51" s="152"/>
      <c r="H51" s="152"/>
      <c r="I51" s="152"/>
      <c r="J51" s="152"/>
      <c r="K51" s="152"/>
      <c r="L51" s="152"/>
      <c r="M51" s="152">
        <v>1764</v>
      </c>
      <c r="N51" s="152"/>
      <c r="O51" s="152"/>
      <c r="P51" s="152"/>
    </row>
    <row r="52" spans="1:16" ht="12.75" customHeight="1" x14ac:dyDescent="0.2">
      <c r="A52" s="153">
        <v>3294</v>
      </c>
      <c r="B52" s="154" t="s">
        <v>65</v>
      </c>
      <c r="C52" s="152">
        <f t="shared" si="14"/>
        <v>1300</v>
      </c>
      <c r="D52" s="152">
        <v>1300</v>
      </c>
      <c r="E52" s="152"/>
      <c r="F52" s="152"/>
      <c r="G52" s="152"/>
      <c r="H52" s="152"/>
      <c r="I52" s="152"/>
      <c r="J52" s="152"/>
      <c r="K52" s="152"/>
      <c r="L52" s="152"/>
      <c r="M52" s="152">
        <v>1300</v>
      </c>
      <c r="N52" s="152"/>
      <c r="O52" s="152"/>
      <c r="P52" s="152"/>
    </row>
    <row r="53" spans="1:16" ht="12.75" customHeight="1" x14ac:dyDescent="0.2">
      <c r="A53" s="153">
        <v>3295</v>
      </c>
      <c r="B53" s="154" t="s">
        <v>66</v>
      </c>
      <c r="C53" s="152">
        <f t="shared" si="14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 x14ac:dyDescent="0.2">
      <c r="A54" s="153">
        <v>3296</v>
      </c>
      <c r="B54" s="154" t="s">
        <v>100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 x14ac:dyDescent="0.2">
      <c r="A55" s="153">
        <v>3299</v>
      </c>
      <c r="B55" s="154" t="s">
        <v>33</v>
      </c>
      <c r="C55" s="152">
        <f t="shared" si="14"/>
        <v>8390</v>
      </c>
      <c r="D55" s="152">
        <v>700</v>
      </c>
      <c r="E55" s="152"/>
      <c r="F55" s="152">
        <v>3760</v>
      </c>
      <c r="G55" s="152">
        <v>1130</v>
      </c>
      <c r="H55" s="152">
        <v>2800</v>
      </c>
      <c r="I55" s="152"/>
      <c r="J55" s="152"/>
      <c r="K55" s="152"/>
      <c r="L55" s="152"/>
      <c r="M55" s="152">
        <v>5278</v>
      </c>
      <c r="N55" s="152"/>
      <c r="O55" s="152"/>
      <c r="P55" s="152"/>
    </row>
    <row r="56" spans="1:16" s="12" customFormat="1" x14ac:dyDescent="0.2">
      <c r="A56" s="147">
        <v>34</v>
      </c>
      <c r="B56" s="148" t="s">
        <v>34</v>
      </c>
      <c r="C56" s="149">
        <f t="shared" si="14"/>
        <v>4915</v>
      </c>
      <c r="D56" s="149">
        <f t="shared" ref="D56:J56" si="23">D57</f>
        <v>4900</v>
      </c>
      <c r="E56" s="149">
        <f t="shared" si="23"/>
        <v>0</v>
      </c>
      <c r="F56" s="149">
        <f t="shared" si="23"/>
        <v>15</v>
      </c>
      <c r="G56" s="149">
        <f t="shared" si="23"/>
        <v>0</v>
      </c>
      <c r="H56" s="149">
        <f t="shared" si="23"/>
        <v>0</v>
      </c>
      <c r="I56" s="149">
        <f t="shared" si="23"/>
        <v>0</v>
      </c>
      <c r="J56" s="149">
        <f t="shared" si="23"/>
        <v>0</v>
      </c>
      <c r="K56" s="149">
        <v>0</v>
      </c>
      <c r="L56" s="149"/>
      <c r="M56" s="149">
        <f>M57</f>
        <v>4913</v>
      </c>
      <c r="N56" s="149"/>
      <c r="O56" s="149"/>
      <c r="P56" s="149">
        <f>M56/C56*100</f>
        <v>99.959308240081384</v>
      </c>
    </row>
    <row r="57" spans="1:16" ht="12.75" customHeight="1" x14ac:dyDescent="0.2">
      <c r="A57" s="150">
        <v>343</v>
      </c>
      <c r="B57" s="151" t="s">
        <v>35</v>
      </c>
      <c r="C57" s="163">
        <f t="shared" si="14"/>
        <v>4915</v>
      </c>
      <c r="D57" s="163">
        <f t="shared" ref="D57:J57" si="24">D58</f>
        <v>4900</v>
      </c>
      <c r="E57" s="163">
        <f t="shared" si="24"/>
        <v>0</v>
      </c>
      <c r="F57" s="163">
        <f t="shared" si="24"/>
        <v>15</v>
      </c>
      <c r="G57" s="163">
        <f t="shared" si="24"/>
        <v>0</v>
      </c>
      <c r="H57" s="163">
        <f t="shared" si="24"/>
        <v>0</v>
      </c>
      <c r="I57" s="163">
        <f t="shared" si="24"/>
        <v>0</v>
      </c>
      <c r="J57" s="163">
        <f t="shared" si="24"/>
        <v>0</v>
      </c>
      <c r="K57" s="163">
        <v>0</v>
      </c>
      <c r="L57" s="163"/>
      <c r="M57" s="163">
        <f>M58</f>
        <v>4913</v>
      </c>
      <c r="N57" s="163"/>
      <c r="O57" s="163"/>
      <c r="P57" s="163"/>
    </row>
    <row r="58" spans="1:16" ht="12.75" customHeight="1" x14ac:dyDescent="0.2">
      <c r="A58" s="153">
        <v>3431</v>
      </c>
      <c r="B58" s="154" t="s">
        <v>67</v>
      </c>
      <c r="C58" s="152">
        <f t="shared" si="14"/>
        <v>4915</v>
      </c>
      <c r="D58" s="152">
        <v>4900</v>
      </c>
      <c r="E58" s="152"/>
      <c r="F58" s="152">
        <v>15</v>
      </c>
      <c r="G58" s="152"/>
      <c r="H58" s="152"/>
      <c r="I58" s="152"/>
      <c r="J58" s="152"/>
      <c r="K58" s="152"/>
      <c r="L58" s="152"/>
      <c r="M58" s="152">
        <v>4913</v>
      </c>
      <c r="N58" s="152"/>
      <c r="O58" s="152"/>
      <c r="P58" s="152"/>
    </row>
    <row r="59" spans="1:16" s="12" customFormat="1" x14ac:dyDescent="0.2">
      <c r="A59" s="141" t="s">
        <v>91</v>
      </c>
      <c r="B59" s="142"/>
      <c r="C59" s="143">
        <f>SUM(D59:K59)</f>
        <v>74361</v>
      </c>
      <c r="D59" s="143">
        <f>D60</f>
        <v>71936</v>
      </c>
      <c r="E59" s="143">
        <f t="shared" ref="E59:K60" si="25">E60</f>
        <v>0</v>
      </c>
      <c r="F59" s="143">
        <f t="shared" si="25"/>
        <v>2425</v>
      </c>
      <c r="G59" s="143">
        <f t="shared" si="25"/>
        <v>0</v>
      </c>
      <c r="H59" s="143">
        <f t="shared" si="25"/>
        <v>0</v>
      </c>
      <c r="I59" s="143">
        <f t="shared" si="25"/>
        <v>0</v>
      </c>
      <c r="J59" s="143">
        <f t="shared" si="25"/>
        <v>0</v>
      </c>
      <c r="K59" s="143">
        <f t="shared" si="25"/>
        <v>0</v>
      </c>
      <c r="L59" s="143"/>
      <c r="M59" s="143">
        <f>M60</f>
        <v>74360</v>
      </c>
      <c r="N59" s="143"/>
      <c r="O59" s="143"/>
      <c r="P59" s="143">
        <f>M59/C59*100</f>
        <v>99.998655209047755</v>
      </c>
    </row>
    <row r="60" spans="1:16" s="12" customFormat="1" x14ac:dyDescent="0.2">
      <c r="A60" s="144">
        <v>3</v>
      </c>
      <c r="B60" s="145" t="s">
        <v>24</v>
      </c>
      <c r="C60" s="146">
        <f t="shared" ref="C60:C66" si="26">SUM(D60:K60)</f>
        <v>74361</v>
      </c>
      <c r="D60" s="146">
        <f>D61</f>
        <v>71936</v>
      </c>
      <c r="E60" s="146">
        <f t="shared" si="25"/>
        <v>0</v>
      </c>
      <c r="F60" s="146">
        <f t="shared" si="25"/>
        <v>2425</v>
      </c>
      <c r="G60" s="146">
        <f t="shared" si="25"/>
        <v>0</v>
      </c>
      <c r="H60" s="146">
        <f t="shared" si="25"/>
        <v>0</v>
      </c>
      <c r="I60" s="146">
        <f t="shared" si="25"/>
        <v>0</v>
      </c>
      <c r="J60" s="146">
        <f t="shared" si="25"/>
        <v>0</v>
      </c>
      <c r="K60" s="146">
        <f t="shared" si="25"/>
        <v>0</v>
      </c>
      <c r="L60" s="146"/>
      <c r="M60" s="146">
        <f>M61</f>
        <v>74360</v>
      </c>
      <c r="N60" s="146"/>
      <c r="O60" s="146"/>
      <c r="P60" s="146">
        <f>M60/C60*100</f>
        <v>99.998655209047755</v>
      </c>
    </row>
    <row r="61" spans="1:16" s="12" customFormat="1" x14ac:dyDescent="0.2">
      <c r="A61" s="147">
        <v>32</v>
      </c>
      <c r="B61" s="148" t="s">
        <v>29</v>
      </c>
      <c r="C61" s="149">
        <f t="shared" si="26"/>
        <v>74361</v>
      </c>
      <c r="D61" s="149">
        <f>D62+D64</f>
        <v>71936</v>
      </c>
      <c r="E61" s="149">
        <f t="shared" ref="E61:K61" si="27">E62+E64</f>
        <v>0</v>
      </c>
      <c r="F61" s="149">
        <f t="shared" si="27"/>
        <v>2425</v>
      </c>
      <c r="G61" s="149">
        <f t="shared" si="27"/>
        <v>0</v>
      </c>
      <c r="H61" s="149">
        <f t="shared" si="27"/>
        <v>0</v>
      </c>
      <c r="I61" s="149">
        <f t="shared" si="27"/>
        <v>0</v>
      </c>
      <c r="J61" s="149">
        <f t="shared" si="27"/>
        <v>0</v>
      </c>
      <c r="K61" s="149">
        <f t="shared" si="27"/>
        <v>0</v>
      </c>
      <c r="L61" s="149"/>
      <c r="M61" s="149">
        <f>M62+M64</f>
        <v>74360</v>
      </c>
      <c r="N61" s="149"/>
      <c r="O61" s="149"/>
      <c r="P61" s="149">
        <f>M61/C61*100</f>
        <v>99.998655209047755</v>
      </c>
    </row>
    <row r="62" spans="1:16" s="12" customFormat="1" ht="12.75" customHeight="1" x14ac:dyDescent="0.2">
      <c r="A62" s="150">
        <v>322</v>
      </c>
      <c r="B62" s="151" t="s">
        <v>31</v>
      </c>
      <c r="C62" s="163">
        <f t="shared" si="26"/>
        <v>22686</v>
      </c>
      <c r="D62" s="163">
        <f>D63</f>
        <v>22186</v>
      </c>
      <c r="E62" s="163">
        <f t="shared" ref="E62:K62" si="28">E63</f>
        <v>0</v>
      </c>
      <c r="F62" s="163">
        <f t="shared" si="28"/>
        <v>500</v>
      </c>
      <c r="G62" s="163">
        <f t="shared" si="28"/>
        <v>0</v>
      </c>
      <c r="H62" s="163">
        <f t="shared" si="28"/>
        <v>0</v>
      </c>
      <c r="I62" s="163">
        <f t="shared" si="28"/>
        <v>0</v>
      </c>
      <c r="J62" s="163">
        <f t="shared" si="28"/>
        <v>0</v>
      </c>
      <c r="K62" s="163">
        <f t="shared" si="28"/>
        <v>0</v>
      </c>
      <c r="L62" s="163"/>
      <c r="M62" s="163">
        <f>M63</f>
        <v>22685</v>
      </c>
      <c r="N62" s="163"/>
      <c r="O62" s="163"/>
      <c r="P62" s="163">
        <f>M62/C62*100</f>
        <v>99.995591995063037</v>
      </c>
    </row>
    <row r="63" spans="1:16" ht="12.75" customHeight="1" x14ac:dyDescent="0.2">
      <c r="A63" s="153">
        <v>3224</v>
      </c>
      <c r="B63" s="154" t="s">
        <v>52</v>
      </c>
      <c r="C63" s="152">
        <f>SUM(D63:K63)</f>
        <v>22686</v>
      </c>
      <c r="D63" s="152">
        <v>22186</v>
      </c>
      <c r="E63" s="152"/>
      <c r="F63" s="152">
        <v>500</v>
      </c>
      <c r="G63" s="152"/>
      <c r="H63" s="152"/>
      <c r="I63" s="152"/>
      <c r="J63" s="152"/>
      <c r="K63" s="152"/>
      <c r="L63" s="152"/>
      <c r="M63" s="152">
        <v>22685</v>
      </c>
      <c r="N63" s="152"/>
      <c r="O63" s="152"/>
      <c r="P63" s="152"/>
    </row>
    <row r="64" spans="1:16" s="12" customFormat="1" ht="12.75" customHeight="1" x14ac:dyDescent="0.2">
      <c r="A64" s="150">
        <v>323</v>
      </c>
      <c r="B64" s="151" t="s">
        <v>32</v>
      </c>
      <c r="C64" s="163">
        <f t="shared" si="26"/>
        <v>51675</v>
      </c>
      <c r="D64" s="163">
        <f>D65+D66</f>
        <v>49750</v>
      </c>
      <c r="E64" s="163">
        <f t="shared" ref="E64:K64" si="29">E65+E66</f>
        <v>0</v>
      </c>
      <c r="F64" s="163">
        <f t="shared" si="29"/>
        <v>1925</v>
      </c>
      <c r="G64" s="163">
        <f t="shared" si="29"/>
        <v>0</v>
      </c>
      <c r="H64" s="163">
        <f t="shared" si="29"/>
        <v>0</v>
      </c>
      <c r="I64" s="163">
        <f t="shared" si="29"/>
        <v>0</v>
      </c>
      <c r="J64" s="163">
        <f t="shared" si="29"/>
        <v>0</v>
      </c>
      <c r="K64" s="163">
        <f t="shared" si="29"/>
        <v>0</v>
      </c>
      <c r="L64" s="163"/>
      <c r="M64" s="163">
        <f>M65+M66</f>
        <v>51675</v>
      </c>
      <c r="N64" s="163"/>
      <c r="O64" s="163"/>
      <c r="P64" s="163">
        <f>M64/C64*100</f>
        <v>100</v>
      </c>
    </row>
    <row r="65" spans="1:16" ht="12.75" customHeight="1" x14ac:dyDescent="0.2">
      <c r="A65" s="153">
        <v>3232</v>
      </c>
      <c r="B65" s="154" t="s">
        <v>56</v>
      </c>
      <c r="C65" s="152">
        <f t="shared" si="26"/>
        <v>38925</v>
      </c>
      <c r="D65" s="152">
        <v>37000</v>
      </c>
      <c r="E65" s="152"/>
      <c r="F65" s="152">
        <v>1925</v>
      </c>
      <c r="G65" s="152"/>
      <c r="H65" s="152"/>
      <c r="I65" s="152"/>
      <c r="J65" s="152"/>
      <c r="K65" s="152"/>
      <c r="L65" s="152"/>
      <c r="M65" s="152">
        <v>38925</v>
      </c>
      <c r="N65" s="152"/>
      <c r="O65" s="152"/>
      <c r="P65" s="152"/>
    </row>
    <row r="66" spans="1:16" ht="15" customHeight="1" x14ac:dyDescent="0.2">
      <c r="A66" s="153">
        <v>3237</v>
      </c>
      <c r="B66" s="154" t="s">
        <v>59</v>
      </c>
      <c r="C66" s="152">
        <f t="shared" si="26"/>
        <v>12750</v>
      </c>
      <c r="D66" s="152">
        <v>12750</v>
      </c>
      <c r="E66" s="152"/>
      <c r="F66" s="152"/>
      <c r="G66" s="152"/>
      <c r="H66" s="152"/>
      <c r="I66" s="152"/>
      <c r="J66" s="152"/>
      <c r="K66" s="152"/>
      <c r="L66" s="152"/>
      <c r="M66" s="152">
        <v>12750</v>
      </c>
      <c r="N66" s="152"/>
      <c r="O66" s="152"/>
      <c r="P66" s="152"/>
    </row>
    <row r="67" spans="1:16" s="183" customFormat="1" ht="1.5" hidden="1" customHeight="1" x14ac:dyDescent="0.2">
      <c r="A67" s="265"/>
      <c r="B67" s="265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 x14ac:dyDescent="0.2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 x14ac:dyDescent="0.2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 hidden="1" x14ac:dyDescent="0.2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 x14ac:dyDescent="0.2">
      <c r="A71" s="263" t="s">
        <v>83</v>
      </c>
      <c r="B71" s="263"/>
      <c r="C71" s="158">
        <f>SUM(D71:K71)</f>
        <v>0</v>
      </c>
      <c r="D71" s="158">
        <f t="shared" ref="D71:J71" si="30">D72</f>
        <v>0</v>
      </c>
      <c r="E71" s="158">
        <f t="shared" si="30"/>
        <v>0</v>
      </c>
      <c r="F71" s="158">
        <f t="shared" si="30"/>
        <v>0</v>
      </c>
      <c r="G71" s="158">
        <f t="shared" si="30"/>
        <v>0</v>
      </c>
      <c r="H71" s="158">
        <f t="shared" si="30"/>
        <v>0</v>
      </c>
      <c r="I71" s="158">
        <f t="shared" si="30"/>
        <v>0</v>
      </c>
      <c r="J71" s="158">
        <f t="shared" si="30"/>
        <v>0</v>
      </c>
      <c r="K71" s="158">
        <v>0</v>
      </c>
      <c r="L71" s="158"/>
      <c r="M71" s="158"/>
      <c r="N71" s="158"/>
      <c r="O71" s="158"/>
      <c r="P71" s="158"/>
    </row>
    <row r="72" spans="1:16" ht="26.25" customHeight="1" x14ac:dyDescent="0.2">
      <c r="A72" s="264"/>
      <c r="B72" s="264"/>
      <c r="C72" s="160">
        <f t="shared" ref="C72:C77" si="31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/>
      <c r="O72" s="160"/>
      <c r="P72" s="160"/>
    </row>
    <row r="73" spans="1:16" ht="25.5" x14ac:dyDescent="0.2">
      <c r="A73" s="144">
        <v>4</v>
      </c>
      <c r="B73" s="161" t="s">
        <v>37</v>
      </c>
      <c r="C73" s="162">
        <f t="shared" si="31"/>
        <v>0</v>
      </c>
      <c r="D73" s="162">
        <f t="shared" ref="D73:J73" si="32">D74</f>
        <v>0</v>
      </c>
      <c r="E73" s="162">
        <f t="shared" si="32"/>
        <v>0</v>
      </c>
      <c r="F73" s="162">
        <f t="shared" si="32"/>
        <v>0</v>
      </c>
      <c r="G73" s="162">
        <f t="shared" si="32"/>
        <v>0</v>
      </c>
      <c r="H73" s="162">
        <f t="shared" si="32"/>
        <v>0</v>
      </c>
      <c r="I73" s="162">
        <f t="shared" si="32"/>
        <v>0</v>
      </c>
      <c r="J73" s="162">
        <f t="shared" si="32"/>
        <v>0</v>
      </c>
      <c r="K73" s="162">
        <v>0</v>
      </c>
      <c r="L73" s="162"/>
      <c r="M73" s="162"/>
      <c r="N73" s="162"/>
      <c r="O73" s="162"/>
      <c r="P73" s="162"/>
    </row>
    <row r="74" spans="1:16" ht="25.5" x14ac:dyDescent="0.2">
      <c r="A74" s="147">
        <v>45</v>
      </c>
      <c r="B74" s="148" t="s">
        <v>75</v>
      </c>
      <c r="C74" s="149">
        <f t="shared" si="31"/>
        <v>0</v>
      </c>
      <c r="D74" s="149">
        <f t="shared" ref="D74:J74" si="33">D75</f>
        <v>0</v>
      </c>
      <c r="E74" s="149">
        <f t="shared" si="33"/>
        <v>0</v>
      </c>
      <c r="F74" s="149">
        <f t="shared" si="33"/>
        <v>0</v>
      </c>
      <c r="G74" s="149">
        <f t="shared" si="33"/>
        <v>0</v>
      </c>
      <c r="H74" s="149">
        <f t="shared" si="33"/>
        <v>0</v>
      </c>
      <c r="I74" s="149">
        <f t="shared" si="33"/>
        <v>0</v>
      </c>
      <c r="J74" s="149">
        <f t="shared" si="33"/>
        <v>0</v>
      </c>
      <c r="K74" s="149">
        <v>0</v>
      </c>
      <c r="L74" s="149"/>
      <c r="M74" s="149"/>
      <c r="N74" s="149"/>
      <c r="O74" s="149"/>
      <c r="P74" s="149"/>
    </row>
    <row r="75" spans="1:16" ht="25.5" x14ac:dyDescent="0.2">
      <c r="A75" s="150">
        <v>451</v>
      </c>
      <c r="B75" s="151" t="s">
        <v>76</v>
      </c>
      <c r="C75" s="163">
        <f t="shared" si="31"/>
        <v>0</v>
      </c>
      <c r="D75" s="163">
        <f t="shared" ref="D75:J75" si="34">D76</f>
        <v>0</v>
      </c>
      <c r="E75" s="163">
        <f t="shared" si="34"/>
        <v>0</v>
      </c>
      <c r="F75" s="163">
        <f t="shared" si="34"/>
        <v>0</v>
      </c>
      <c r="G75" s="163">
        <f t="shared" si="34"/>
        <v>0</v>
      </c>
      <c r="H75" s="163">
        <f t="shared" si="34"/>
        <v>0</v>
      </c>
      <c r="I75" s="163">
        <f t="shared" si="34"/>
        <v>0</v>
      </c>
      <c r="J75" s="163">
        <f t="shared" si="34"/>
        <v>0</v>
      </c>
      <c r="K75" s="163">
        <v>0</v>
      </c>
      <c r="L75" s="163"/>
      <c r="M75" s="163"/>
      <c r="N75" s="163"/>
      <c r="O75" s="163"/>
      <c r="P75" s="163"/>
    </row>
    <row r="76" spans="1:16" ht="24.75" customHeight="1" x14ac:dyDescent="0.2">
      <c r="A76" s="153">
        <v>4511</v>
      </c>
      <c r="B76" s="154" t="s">
        <v>76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 hidden="1" x14ac:dyDescent="0.2">
      <c r="A77" s="150"/>
      <c r="B77" s="151"/>
      <c r="C77" s="155">
        <f t="shared" si="31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/>
      <c r="O77" s="155"/>
      <c r="P77" s="155"/>
    </row>
    <row r="78" spans="1:16" ht="27" customHeight="1" x14ac:dyDescent="0.2">
      <c r="A78" s="263" t="s">
        <v>82</v>
      </c>
      <c r="B78" s="263"/>
      <c r="C78" s="158">
        <f>C79+C96</f>
        <v>351622</v>
      </c>
      <c r="D78" s="158">
        <f>D79+D96</f>
        <v>0</v>
      </c>
      <c r="E78" s="158">
        <f t="shared" ref="D78:K79" si="35">E79</f>
        <v>0</v>
      </c>
      <c r="F78" s="158">
        <f t="shared" si="35"/>
        <v>0</v>
      </c>
      <c r="G78" s="158">
        <f t="shared" si="35"/>
        <v>351622</v>
      </c>
      <c r="H78" s="158">
        <f t="shared" si="35"/>
        <v>0</v>
      </c>
      <c r="I78" s="158">
        <f t="shared" si="35"/>
        <v>0</v>
      </c>
      <c r="J78" s="158">
        <f t="shared" si="35"/>
        <v>0</v>
      </c>
      <c r="K78" s="158">
        <f t="shared" si="35"/>
        <v>0</v>
      </c>
      <c r="L78" s="158"/>
      <c r="M78" s="158">
        <f>M79+M96</f>
        <v>351526</v>
      </c>
      <c r="N78" s="158"/>
      <c r="O78" s="158"/>
      <c r="P78" s="158">
        <f>M78/C78*100</f>
        <v>99.972697954052933</v>
      </c>
    </row>
    <row r="79" spans="1:16" s="12" customFormat="1" ht="12.75" customHeight="1" x14ac:dyDescent="0.2">
      <c r="A79" s="165" t="s">
        <v>77</v>
      </c>
      <c r="B79" s="166" t="s">
        <v>79</v>
      </c>
      <c r="C79" s="160">
        <f t="shared" ref="C79:C95" si="36">SUM(D79:K79)</f>
        <v>351622</v>
      </c>
      <c r="D79" s="160">
        <f t="shared" si="35"/>
        <v>0</v>
      </c>
      <c r="E79" s="160">
        <f t="shared" si="35"/>
        <v>0</v>
      </c>
      <c r="F79" s="160">
        <f t="shared" si="35"/>
        <v>0</v>
      </c>
      <c r="G79" s="160">
        <f t="shared" si="35"/>
        <v>351622</v>
      </c>
      <c r="H79" s="160">
        <f t="shared" si="35"/>
        <v>0</v>
      </c>
      <c r="I79" s="160">
        <f t="shared" si="35"/>
        <v>0</v>
      </c>
      <c r="J79" s="160">
        <f t="shared" si="35"/>
        <v>0</v>
      </c>
      <c r="K79" s="160">
        <f t="shared" si="35"/>
        <v>0</v>
      </c>
      <c r="L79" s="160"/>
      <c r="M79" s="160">
        <f>M80</f>
        <v>351526</v>
      </c>
      <c r="N79" s="160"/>
      <c r="O79" s="160"/>
      <c r="P79" s="160">
        <f>M79/C79*100</f>
        <v>99.972697954052933</v>
      </c>
    </row>
    <row r="80" spans="1:16" s="12" customFormat="1" x14ac:dyDescent="0.2">
      <c r="A80" s="167">
        <v>3</v>
      </c>
      <c r="B80" s="168" t="s">
        <v>24</v>
      </c>
      <c r="C80" s="162">
        <f t="shared" si="36"/>
        <v>351622</v>
      </c>
      <c r="D80" s="162">
        <f t="shared" ref="D80:K80" si="37">D81+D93</f>
        <v>0</v>
      </c>
      <c r="E80" s="162">
        <f>E81+E93</f>
        <v>0</v>
      </c>
      <c r="F80" s="162">
        <f t="shared" si="37"/>
        <v>0</v>
      </c>
      <c r="G80" s="162">
        <f>G81+G93</f>
        <v>351622</v>
      </c>
      <c r="H80" s="162">
        <f t="shared" si="37"/>
        <v>0</v>
      </c>
      <c r="I80" s="162">
        <f t="shared" si="37"/>
        <v>0</v>
      </c>
      <c r="J80" s="162">
        <f t="shared" si="37"/>
        <v>0</v>
      </c>
      <c r="K80" s="162">
        <f t="shared" si="37"/>
        <v>0</v>
      </c>
      <c r="L80" s="162"/>
      <c r="M80" s="162">
        <f>M81+M93</f>
        <v>351526</v>
      </c>
      <c r="N80" s="162"/>
      <c r="O80" s="162"/>
      <c r="P80" s="162">
        <f>M80/C79*100</f>
        <v>99.972697954052933</v>
      </c>
    </row>
    <row r="81" spans="1:16" s="12" customFormat="1" x14ac:dyDescent="0.2">
      <c r="A81" s="169">
        <v>32</v>
      </c>
      <c r="B81" s="170" t="s">
        <v>29</v>
      </c>
      <c r="C81" s="149">
        <f>C82+C89</f>
        <v>351610</v>
      </c>
      <c r="D81" s="149">
        <f t="shared" ref="D81:K81" si="38">D82+D89</f>
        <v>0</v>
      </c>
      <c r="E81" s="149">
        <f t="shared" si="38"/>
        <v>0</v>
      </c>
      <c r="F81" s="149">
        <f t="shared" si="38"/>
        <v>0</v>
      </c>
      <c r="G81" s="149">
        <f>G82+G89</f>
        <v>351610</v>
      </c>
      <c r="H81" s="149">
        <f t="shared" si="38"/>
        <v>0</v>
      </c>
      <c r="I81" s="149">
        <f t="shared" si="38"/>
        <v>0</v>
      </c>
      <c r="J81" s="149">
        <f t="shared" si="38"/>
        <v>0</v>
      </c>
      <c r="K81" s="149">
        <f t="shared" si="38"/>
        <v>0</v>
      </c>
      <c r="L81" s="149"/>
      <c r="M81" s="149">
        <f>M82+M89</f>
        <v>351514</v>
      </c>
      <c r="N81" s="149"/>
      <c r="O81" s="149"/>
      <c r="P81" s="149">
        <f>M81/C81*100</f>
        <v>99.972697022268989</v>
      </c>
    </row>
    <row r="82" spans="1:16" x14ac:dyDescent="0.2">
      <c r="A82" s="171">
        <v>322</v>
      </c>
      <c r="B82" s="172" t="s">
        <v>31</v>
      </c>
      <c r="C82" s="163">
        <f t="shared" si="36"/>
        <v>339170</v>
      </c>
      <c r="D82" s="163">
        <f t="shared" ref="D82:K82" si="39">SUM(D83:D88)</f>
        <v>0</v>
      </c>
      <c r="E82" s="163">
        <f t="shared" si="39"/>
        <v>0</v>
      </c>
      <c r="F82" s="163">
        <f t="shared" si="39"/>
        <v>0</v>
      </c>
      <c r="G82" s="163">
        <f t="shared" si="39"/>
        <v>339170</v>
      </c>
      <c r="H82" s="163">
        <f t="shared" si="39"/>
        <v>0</v>
      </c>
      <c r="I82" s="163">
        <f t="shared" si="39"/>
        <v>0</v>
      </c>
      <c r="J82" s="163">
        <f t="shared" si="39"/>
        <v>0</v>
      </c>
      <c r="K82" s="163">
        <f t="shared" si="39"/>
        <v>0</v>
      </c>
      <c r="L82" s="163"/>
      <c r="M82" s="163">
        <f>SUM(M83:M88)</f>
        <v>339097</v>
      </c>
      <c r="N82" s="163"/>
      <c r="O82" s="163"/>
      <c r="P82" s="163">
        <f>M82/C82*100</f>
        <v>99.97847687000619</v>
      </c>
    </row>
    <row r="83" spans="1:16" ht="12.75" customHeight="1" x14ac:dyDescent="0.2">
      <c r="A83" s="153">
        <v>3221</v>
      </c>
      <c r="B83" s="154" t="s">
        <v>49</v>
      </c>
      <c r="C83" s="152">
        <f t="shared" si="36"/>
        <v>17050</v>
      </c>
      <c r="D83" s="152">
        <v>0</v>
      </c>
      <c r="E83" s="152"/>
      <c r="F83" s="152"/>
      <c r="G83" s="152">
        <v>17050</v>
      </c>
      <c r="H83" s="152"/>
      <c r="I83" s="152"/>
      <c r="J83" s="152"/>
      <c r="K83" s="152"/>
      <c r="L83" s="152"/>
      <c r="M83" s="152">
        <v>17054</v>
      </c>
      <c r="N83" s="152"/>
      <c r="O83" s="152"/>
      <c r="P83" s="152"/>
    </row>
    <row r="84" spans="1:16" ht="12.75" customHeight="1" x14ac:dyDescent="0.2">
      <c r="A84" s="153">
        <v>3222</v>
      </c>
      <c r="B84" s="154" t="s">
        <v>50</v>
      </c>
      <c r="C84" s="152">
        <f t="shared" si="36"/>
        <v>308150</v>
      </c>
      <c r="D84" s="152"/>
      <c r="E84" s="152"/>
      <c r="F84" s="152"/>
      <c r="G84" s="152">
        <v>308150</v>
      </c>
      <c r="H84" s="152">
        <v>0</v>
      </c>
      <c r="I84" s="152"/>
      <c r="J84" s="152"/>
      <c r="K84" s="152"/>
      <c r="L84" s="152"/>
      <c r="M84" s="152">
        <v>308109</v>
      </c>
      <c r="N84" s="152"/>
      <c r="O84" s="152"/>
      <c r="P84" s="152"/>
    </row>
    <row r="85" spans="1:16" ht="12.75" customHeight="1" x14ac:dyDescent="0.2">
      <c r="A85" s="153">
        <v>3223</v>
      </c>
      <c r="B85" s="154" t="s">
        <v>51</v>
      </c>
      <c r="C85" s="152">
        <v>0</v>
      </c>
      <c r="D85" s="152">
        <v>0</v>
      </c>
      <c r="E85" s="152"/>
      <c r="F85" s="152"/>
      <c r="G85" s="152">
        <v>5850</v>
      </c>
      <c r="H85" s="152"/>
      <c r="I85" s="152"/>
      <c r="J85" s="152"/>
      <c r="K85" s="152"/>
      <c r="L85" s="152"/>
      <c r="M85" s="152">
        <v>5832</v>
      </c>
      <c r="N85" s="152"/>
      <c r="O85" s="152"/>
      <c r="P85" s="152"/>
    </row>
    <row r="86" spans="1:16" ht="12.75" customHeight="1" x14ac:dyDescent="0.2">
      <c r="A86" s="153">
        <v>3224</v>
      </c>
      <c r="B86" s="154" t="s">
        <v>52</v>
      </c>
      <c r="C86" s="152">
        <f t="shared" si="36"/>
        <v>1120</v>
      </c>
      <c r="D86" s="152">
        <v>0</v>
      </c>
      <c r="E86" s="152"/>
      <c r="F86" s="152"/>
      <c r="G86" s="152">
        <v>1120</v>
      </c>
      <c r="H86" s="152"/>
      <c r="I86" s="152"/>
      <c r="J86" s="152"/>
      <c r="K86" s="152"/>
      <c r="L86" s="152"/>
      <c r="M86" s="152">
        <v>1112</v>
      </c>
      <c r="N86" s="152"/>
      <c r="O86" s="152"/>
      <c r="P86" s="152"/>
    </row>
    <row r="87" spans="1:16" ht="12.75" customHeight="1" x14ac:dyDescent="0.2">
      <c r="A87" s="153">
        <v>3225</v>
      </c>
      <c r="B87" s="154" t="s">
        <v>53</v>
      </c>
      <c r="C87" s="152">
        <f>SUM(D87:K87)</f>
        <v>5400</v>
      </c>
      <c r="D87" s="152">
        <v>0</v>
      </c>
      <c r="E87" s="152"/>
      <c r="F87" s="152"/>
      <c r="G87" s="152">
        <v>5400</v>
      </c>
      <c r="H87" s="152"/>
      <c r="I87" s="152"/>
      <c r="J87" s="152"/>
      <c r="K87" s="152"/>
      <c r="L87" s="152"/>
      <c r="M87" s="152">
        <v>5390</v>
      </c>
      <c r="N87" s="152"/>
      <c r="O87" s="152"/>
      <c r="P87" s="152"/>
    </row>
    <row r="88" spans="1:16" ht="12.75" customHeight="1" x14ac:dyDescent="0.2">
      <c r="A88" s="153">
        <v>3227</v>
      </c>
      <c r="B88" s="154" t="s">
        <v>54</v>
      </c>
      <c r="C88" s="152">
        <f t="shared" si="36"/>
        <v>1600</v>
      </c>
      <c r="D88" s="152">
        <v>0</v>
      </c>
      <c r="E88" s="152"/>
      <c r="F88" s="152"/>
      <c r="G88" s="152">
        <v>1600</v>
      </c>
      <c r="H88" s="152"/>
      <c r="I88" s="152"/>
      <c r="J88" s="152"/>
      <c r="K88" s="152"/>
      <c r="L88" s="152"/>
      <c r="M88" s="152">
        <v>1600</v>
      </c>
      <c r="N88" s="152"/>
      <c r="O88" s="152"/>
      <c r="P88" s="152"/>
    </row>
    <row r="89" spans="1:16" ht="12.75" customHeight="1" x14ac:dyDescent="0.2">
      <c r="A89" s="171">
        <v>323</v>
      </c>
      <c r="B89" s="172" t="s">
        <v>32</v>
      </c>
      <c r="C89" s="163">
        <f t="shared" si="36"/>
        <v>12440</v>
      </c>
      <c r="D89" s="163">
        <f t="shared" ref="D89:J89" si="40">SUM(D90:D92)</f>
        <v>0</v>
      </c>
      <c r="E89" s="163">
        <f t="shared" si="40"/>
        <v>0</v>
      </c>
      <c r="F89" s="163">
        <f t="shared" si="40"/>
        <v>0</v>
      </c>
      <c r="G89" s="163">
        <f t="shared" si="40"/>
        <v>12440</v>
      </c>
      <c r="H89" s="163">
        <f t="shared" si="40"/>
        <v>0</v>
      </c>
      <c r="I89" s="163">
        <f t="shared" si="40"/>
        <v>0</v>
      </c>
      <c r="J89" s="163">
        <f t="shared" si="40"/>
        <v>0</v>
      </c>
      <c r="K89" s="163">
        <v>0</v>
      </c>
      <c r="L89" s="163"/>
      <c r="M89" s="163">
        <f>M90+M91+M92</f>
        <v>12417</v>
      </c>
      <c r="N89" s="163">
        <v>0</v>
      </c>
      <c r="O89" s="163"/>
      <c r="P89" s="163">
        <f>M89/C89*100</f>
        <v>99.815112540192928</v>
      </c>
    </row>
    <row r="90" spans="1:16" ht="12.75" customHeight="1" x14ac:dyDescent="0.2">
      <c r="A90" s="153">
        <v>3232</v>
      </c>
      <c r="B90" s="154" t="s">
        <v>56</v>
      </c>
      <c r="C90" s="152"/>
      <c r="D90" s="152"/>
      <c r="E90" s="152"/>
      <c r="F90" s="152"/>
      <c r="G90" s="152">
        <v>1000</v>
      </c>
      <c r="H90" s="152">
        <v>0</v>
      </c>
      <c r="I90" s="152"/>
      <c r="J90" s="152"/>
      <c r="K90" s="152"/>
      <c r="L90" s="152"/>
      <c r="M90" s="152">
        <v>995</v>
      </c>
      <c r="N90" s="152"/>
      <c r="O90" s="152"/>
      <c r="P90" s="152"/>
    </row>
    <row r="91" spans="1:16" ht="12.75" customHeight="1" x14ac:dyDescent="0.2">
      <c r="A91" s="153">
        <v>3234</v>
      </c>
      <c r="B91" s="154" t="s">
        <v>57</v>
      </c>
      <c r="C91" s="152">
        <f t="shared" si="36"/>
        <v>8100</v>
      </c>
      <c r="D91" s="152"/>
      <c r="E91" s="152"/>
      <c r="F91" s="152"/>
      <c r="G91" s="152">
        <v>8100</v>
      </c>
      <c r="H91" s="152"/>
      <c r="I91" s="152"/>
      <c r="J91" s="152"/>
      <c r="K91" s="152"/>
      <c r="L91" s="152"/>
      <c r="M91" s="152">
        <v>8082</v>
      </c>
      <c r="N91" s="152"/>
      <c r="O91" s="152"/>
      <c r="P91" s="152"/>
    </row>
    <row r="92" spans="1:16" ht="12.75" customHeight="1" x14ac:dyDescent="0.2">
      <c r="A92" s="153">
        <v>3236</v>
      </c>
      <c r="B92" s="154" t="s">
        <v>58</v>
      </c>
      <c r="C92" s="152">
        <f t="shared" si="36"/>
        <v>3340</v>
      </c>
      <c r="D92" s="152"/>
      <c r="E92" s="152"/>
      <c r="F92" s="152"/>
      <c r="G92" s="152">
        <v>3340</v>
      </c>
      <c r="H92" s="152"/>
      <c r="I92" s="152"/>
      <c r="J92" s="152"/>
      <c r="K92" s="152"/>
      <c r="L92" s="152"/>
      <c r="M92" s="152">
        <v>3340</v>
      </c>
      <c r="N92" s="152"/>
      <c r="O92" s="152"/>
      <c r="P92" s="152"/>
    </row>
    <row r="93" spans="1:16" x14ac:dyDescent="0.2">
      <c r="A93" s="147">
        <v>34</v>
      </c>
      <c r="B93" s="148" t="s">
        <v>34</v>
      </c>
      <c r="C93" s="149">
        <f t="shared" si="36"/>
        <v>12</v>
      </c>
      <c r="D93" s="149">
        <f t="shared" ref="D93:J93" si="41">D94</f>
        <v>0</v>
      </c>
      <c r="E93" s="149">
        <f t="shared" si="41"/>
        <v>0</v>
      </c>
      <c r="F93" s="149">
        <f t="shared" si="41"/>
        <v>0</v>
      </c>
      <c r="G93" s="149">
        <f t="shared" si="41"/>
        <v>12</v>
      </c>
      <c r="H93" s="149">
        <f t="shared" si="41"/>
        <v>0</v>
      </c>
      <c r="I93" s="149">
        <f t="shared" si="41"/>
        <v>0</v>
      </c>
      <c r="J93" s="149">
        <f t="shared" si="41"/>
        <v>0</v>
      </c>
      <c r="K93" s="149">
        <v>0</v>
      </c>
      <c r="L93" s="149"/>
      <c r="M93" s="149">
        <f>M94</f>
        <v>12</v>
      </c>
      <c r="N93" s="149"/>
      <c r="O93" s="149"/>
      <c r="P93" s="149">
        <f>M93/C93*100</f>
        <v>100</v>
      </c>
    </row>
    <row r="94" spans="1:16" x14ac:dyDescent="0.2">
      <c r="A94" s="150">
        <v>343</v>
      </c>
      <c r="B94" s="151" t="s">
        <v>35</v>
      </c>
      <c r="C94" s="163">
        <f t="shared" si="36"/>
        <v>12</v>
      </c>
      <c r="D94" s="163">
        <f t="shared" ref="D94:J94" si="42">D95</f>
        <v>0</v>
      </c>
      <c r="E94" s="163">
        <f t="shared" si="42"/>
        <v>0</v>
      </c>
      <c r="F94" s="163">
        <f t="shared" si="42"/>
        <v>0</v>
      </c>
      <c r="G94" s="163">
        <f t="shared" si="42"/>
        <v>12</v>
      </c>
      <c r="H94" s="163">
        <f t="shared" si="42"/>
        <v>0</v>
      </c>
      <c r="I94" s="163">
        <f t="shared" si="42"/>
        <v>0</v>
      </c>
      <c r="J94" s="163">
        <f t="shared" si="42"/>
        <v>0</v>
      </c>
      <c r="K94" s="163">
        <v>0</v>
      </c>
      <c r="L94" s="163"/>
      <c r="M94" s="163">
        <f>M95</f>
        <v>12</v>
      </c>
      <c r="N94" s="163"/>
      <c r="O94" s="163"/>
      <c r="P94" s="163">
        <f>M94/C94*100</f>
        <v>100</v>
      </c>
    </row>
    <row r="95" spans="1:16" ht="10.5" customHeight="1" x14ac:dyDescent="0.2">
      <c r="A95" s="153">
        <v>3431</v>
      </c>
      <c r="B95" s="154" t="s">
        <v>67</v>
      </c>
      <c r="C95" s="152">
        <f t="shared" si="36"/>
        <v>12</v>
      </c>
      <c r="D95" s="152"/>
      <c r="E95" s="152"/>
      <c r="F95" s="152"/>
      <c r="G95" s="152">
        <v>12</v>
      </c>
      <c r="H95" s="152"/>
      <c r="I95" s="152"/>
      <c r="J95" s="152"/>
      <c r="K95" s="152"/>
      <c r="L95" s="152"/>
      <c r="M95" s="152">
        <v>12</v>
      </c>
      <c r="N95" s="152"/>
      <c r="O95" s="152"/>
      <c r="P95" s="152"/>
    </row>
    <row r="96" spans="1:16" s="200" customFormat="1" hidden="1" x14ac:dyDescent="0.2">
      <c r="A96" s="261"/>
      <c r="B96" s="261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</row>
    <row r="97" spans="1:16" s="183" customFormat="1" hidden="1" x14ac:dyDescent="0.2">
      <c r="A97" s="153"/>
      <c r="B97" s="20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s="183" customFormat="1" hidden="1" x14ac:dyDescent="0.2">
      <c r="A98" s="196"/>
      <c r="B98" s="196"/>
      <c r="C98" s="152"/>
      <c r="D98" s="186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 ht="12" hidden="1" customHeight="1" x14ac:dyDescent="0.2">
      <c r="A99" s="153"/>
      <c r="B99" s="196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 hidden="1" x14ac:dyDescent="0.2">
      <c r="A100" s="269"/>
      <c r="B100" s="269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</row>
    <row r="101" spans="1:16" hidden="1" x14ac:dyDescent="0.2">
      <c r="A101" s="259"/>
      <c r="B101" s="259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</row>
    <row r="102" spans="1:16" hidden="1" x14ac:dyDescent="0.2">
      <c r="A102" s="167"/>
      <c r="B102" s="168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</row>
    <row r="103" spans="1:16" hidden="1" x14ac:dyDescent="0.2">
      <c r="A103" s="169"/>
      <c r="B103" s="170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s="12" customFormat="1" hidden="1" x14ac:dyDescent="0.2">
      <c r="A104" s="171"/>
      <c r="B104" s="172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hidden="1" x14ac:dyDescent="0.2">
      <c r="A105" s="153"/>
      <c r="B105" s="154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</row>
    <row r="106" spans="1:16" hidden="1" x14ac:dyDescent="0.2">
      <c r="A106" s="153"/>
      <c r="B106" s="154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</row>
    <row r="107" spans="1:16" hidden="1" x14ac:dyDescent="0.2">
      <c r="A107" s="169"/>
      <c r="B107" s="170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 s="12" customFormat="1" hidden="1" x14ac:dyDescent="0.2">
      <c r="A108" s="150"/>
      <c r="B108" s="151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hidden="1" x14ac:dyDescent="0.2">
      <c r="A109" s="153"/>
      <c r="B109" s="154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 s="12" customFormat="1" ht="11.25" customHeight="1" x14ac:dyDescent="0.2">
      <c r="A110" s="262" t="s">
        <v>109</v>
      </c>
      <c r="B110" s="262"/>
      <c r="C110" s="158">
        <f>C113+C118+C134+C139+C145+C163+C168+C175+C184+C201</f>
        <v>494223</v>
      </c>
      <c r="D110" s="158">
        <f>D113+D118+D134+D139+D145+D163+D168+D175+D184+D201</f>
        <v>90208</v>
      </c>
      <c r="E110" s="158">
        <f>SUM(E113+E118+E145+E163+E175+E184+E201)</f>
        <v>107100</v>
      </c>
      <c r="F110" s="158">
        <f>SUM(F118+F113+F145+F175+F207)</f>
        <v>0</v>
      </c>
      <c r="G110" s="158">
        <f>SUM(G113+G118+G145+G163+G175+G184+G201)</f>
        <v>735</v>
      </c>
      <c r="H110" s="158">
        <f>SUM(H113+H118+H145+H163+H175+H184+H201)</f>
        <v>127800</v>
      </c>
      <c r="I110" s="158">
        <f t="shared" ref="I110" si="43">I112</f>
        <v>0</v>
      </c>
      <c r="J110" s="158">
        <f>J113+J118+J134+J145+J163+J168+J175+J184+J201</f>
        <v>45060</v>
      </c>
      <c r="K110" s="158">
        <f>SUM(K113+K118+K145+K163+K175+K184+K201)</f>
        <v>123320</v>
      </c>
      <c r="L110" s="158"/>
      <c r="M110" s="158">
        <f>M113+M118+M134+M139+M145+M163+M168+M175+M184+M201</f>
        <v>492660</v>
      </c>
      <c r="N110" s="158"/>
      <c r="O110" s="158"/>
      <c r="P110" s="158">
        <f>M110/C110*100</f>
        <v>99.683746001299014</v>
      </c>
    </row>
    <row r="111" spans="1:16" s="210" customFormat="1" ht="12.75" hidden="1" customHeight="1" x14ac:dyDescent="0.2">
      <c r="A111" s="208"/>
      <c r="B111" s="209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</row>
    <row r="112" spans="1:16" s="210" customFormat="1" hidden="1" x14ac:dyDescent="0.2">
      <c r="A112" s="180"/>
      <c r="B112" s="209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</row>
    <row r="113" spans="1:16" x14ac:dyDescent="0.2">
      <c r="A113" s="259" t="s">
        <v>96</v>
      </c>
      <c r="B113" s="259"/>
      <c r="C113" s="160">
        <f t="shared" ref="C113:C118" si="44">SUM(D113:K113)</f>
        <v>2500</v>
      </c>
      <c r="D113" s="160">
        <f>D116</f>
        <v>2500</v>
      </c>
      <c r="E113" s="160">
        <f t="shared" ref="E113:K113" si="45">E116</f>
        <v>0</v>
      </c>
      <c r="F113" s="160">
        <f t="shared" si="45"/>
        <v>0</v>
      </c>
      <c r="G113" s="160">
        <f t="shared" si="45"/>
        <v>0</v>
      </c>
      <c r="H113" s="160">
        <f t="shared" si="45"/>
        <v>0</v>
      </c>
      <c r="I113" s="160">
        <f t="shared" si="45"/>
        <v>0</v>
      </c>
      <c r="J113" s="160">
        <f t="shared" si="45"/>
        <v>0</v>
      </c>
      <c r="K113" s="160">
        <f t="shared" si="45"/>
        <v>0</v>
      </c>
      <c r="L113" s="160"/>
      <c r="M113" s="160">
        <f>M114</f>
        <v>1329</v>
      </c>
      <c r="N113" s="160"/>
      <c r="O113" s="160"/>
      <c r="P113" s="160">
        <f>M113/C113*100</f>
        <v>53.16</v>
      </c>
    </row>
    <row r="114" spans="1:16" x14ac:dyDescent="0.2">
      <c r="A114" s="167">
        <v>3</v>
      </c>
      <c r="B114" s="168" t="s">
        <v>24</v>
      </c>
      <c r="C114" s="162">
        <f t="shared" si="44"/>
        <v>2500</v>
      </c>
      <c r="D114" s="162">
        <f t="shared" ref="D114:J114" si="46">D115</f>
        <v>2500</v>
      </c>
      <c r="E114" s="162">
        <f t="shared" si="46"/>
        <v>0</v>
      </c>
      <c r="F114" s="162">
        <f t="shared" si="46"/>
        <v>0</v>
      </c>
      <c r="G114" s="162">
        <f t="shared" si="46"/>
        <v>0</v>
      </c>
      <c r="H114" s="162">
        <f t="shared" si="46"/>
        <v>0</v>
      </c>
      <c r="I114" s="162">
        <f t="shared" si="46"/>
        <v>0</v>
      </c>
      <c r="J114" s="162">
        <f t="shared" si="46"/>
        <v>0</v>
      </c>
      <c r="K114" s="162">
        <v>0</v>
      </c>
      <c r="L114" s="162"/>
      <c r="M114" s="162">
        <f>M115</f>
        <v>1329</v>
      </c>
      <c r="N114" s="162"/>
      <c r="O114" s="162"/>
      <c r="P114" s="162">
        <f>M114/C114*100</f>
        <v>53.16</v>
      </c>
    </row>
    <row r="115" spans="1:16" x14ac:dyDescent="0.2">
      <c r="A115" s="169">
        <v>32</v>
      </c>
      <c r="B115" s="170" t="s">
        <v>29</v>
      </c>
      <c r="C115" s="149">
        <f t="shared" si="44"/>
        <v>2500</v>
      </c>
      <c r="D115" s="149">
        <f>D116</f>
        <v>2500</v>
      </c>
      <c r="E115" s="149">
        <f t="shared" ref="E115:J115" si="47">E116+E118+E121</f>
        <v>0</v>
      </c>
      <c r="F115" s="149"/>
      <c r="G115" s="149">
        <f t="shared" si="47"/>
        <v>0</v>
      </c>
      <c r="H115" s="149">
        <f t="shared" si="47"/>
        <v>0</v>
      </c>
      <c r="I115" s="149">
        <f t="shared" si="47"/>
        <v>0</v>
      </c>
      <c r="J115" s="149">
        <f t="shared" si="47"/>
        <v>0</v>
      </c>
      <c r="K115" s="149">
        <v>0</v>
      </c>
      <c r="L115" s="149"/>
      <c r="M115" s="149">
        <f>M116</f>
        <v>1329</v>
      </c>
      <c r="N115" s="149"/>
      <c r="O115" s="149"/>
      <c r="P115" s="149">
        <f>M115/C115*100</f>
        <v>53.16</v>
      </c>
    </row>
    <row r="116" spans="1:16" ht="12.75" customHeight="1" x14ac:dyDescent="0.2">
      <c r="A116" s="150">
        <v>329</v>
      </c>
      <c r="B116" s="184" t="s">
        <v>33</v>
      </c>
      <c r="C116" s="163">
        <f t="shared" si="44"/>
        <v>2500</v>
      </c>
      <c r="D116" s="163">
        <f>D117</f>
        <v>2500</v>
      </c>
      <c r="E116" s="163">
        <f t="shared" ref="E116:J116" si="48">SUM(E117:E121)</f>
        <v>0</v>
      </c>
      <c r="F116" s="163"/>
      <c r="G116" s="163">
        <f t="shared" si="48"/>
        <v>0</v>
      </c>
      <c r="H116" s="163">
        <f t="shared" si="48"/>
        <v>0</v>
      </c>
      <c r="I116" s="163">
        <f t="shared" si="48"/>
        <v>0</v>
      </c>
      <c r="J116" s="163">
        <f t="shared" si="48"/>
        <v>0</v>
      </c>
      <c r="K116" s="163">
        <v>0</v>
      </c>
      <c r="L116" s="163"/>
      <c r="M116" s="163">
        <f>M117</f>
        <v>1329</v>
      </c>
      <c r="N116" s="163"/>
      <c r="O116" s="163"/>
      <c r="P116" s="163">
        <f>M116/C116*100</f>
        <v>53.16</v>
      </c>
    </row>
    <row r="117" spans="1:16" x14ac:dyDescent="0.2">
      <c r="A117" s="153">
        <v>3299</v>
      </c>
      <c r="B117" s="185" t="s">
        <v>33</v>
      </c>
      <c r="C117" s="152">
        <f t="shared" si="44"/>
        <v>2500</v>
      </c>
      <c r="D117" s="152">
        <v>2500</v>
      </c>
      <c r="E117" s="152"/>
      <c r="F117" s="152"/>
      <c r="G117" s="152"/>
      <c r="H117" s="152"/>
      <c r="I117" s="152"/>
      <c r="J117" s="152"/>
      <c r="K117" s="152"/>
      <c r="L117" s="152"/>
      <c r="M117" s="152">
        <v>1329</v>
      </c>
      <c r="N117" s="152"/>
      <c r="O117" s="152"/>
      <c r="P117" s="152"/>
    </row>
    <row r="118" spans="1:16" x14ac:dyDescent="0.2">
      <c r="A118" s="261" t="s">
        <v>128</v>
      </c>
      <c r="B118" s="261"/>
      <c r="C118" s="174">
        <f t="shared" si="44"/>
        <v>3913</v>
      </c>
      <c r="D118" s="174">
        <f t="shared" ref="D118:J118" si="49">D119</f>
        <v>3913</v>
      </c>
      <c r="E118" s="174">
        <f t="shared" si="49"/>
        <v>0</v>
      </c>
      <c r="F118" s="174">
        <f t="shared" si="49"/>
        <v>0</v>
      </c>
      <c r="G118" s="174">
        <f t="shared" si="49"/>
        <v>0</v>
      </c>
      <c r="H118" s="174">
        <f t="shared" si="49"/>
        <v>0</v>
      </c>
      <c r="I118" s="174">
        <f t="shared" si="49"/>
        <v>0</v>
      </c>
      <c r="J118" s="174">
        <f t="shared" si="49"/>
        <v>0</v>
      </c>
      <c r="K118" s="174">
        <v>0</v>
      </c>
      <c r="L118" s="174"/>
      <c r="M118" s="174">
        <f>M119</f>
        <v>3913</v>
      </c>
      <c r="N118" s="174"/>
      <c r="O118" s="174"/>
      <c r="P118" s="174">
        <f>M118/C118*100</f>
        <v>100</v>
      </c>
    </row>
    <row r="119" spans="1:16" x14ac:dyDescent="0.2">
      <c r="A119" s="167">
        <v>3</v>
      </c>
      <c r="B119" s="168" t="s">
        <v>24</v>
      </c>
      <c r="C119" s="162">
        <f t="shared" ref="C119:C127" si="50">SUM(D119:K119)</f>
        <v>3913</v>
      </c>
      <c r="D119" s="162">
        <f t="shared" ref="D119:J119" si="51">D120</f>
        <v>3913</v>
      </c>
      <c r="E119" s="162">
        <f t="shared" si="51"/>
        <v>0</v>
      </c>
      <c r="F119" s="162">
        <f t="shared" si="51"/>
        <v>0</v>
      </c>
      <c r="G119" s="162">
        <f t="shared" si="51"/>
        <v>0</v>
      </c>
      <c r="H119" s="162">
        <f t="shared" si="51"/>
        <v>0</v>
      </c>
      <c r="I119" s="162">
        <f t="shared" si="51"/>
        <v>0</v>
      </c>
      <c r="J119" s="162">
        <f t="shared" si="51"/>
        <v>0</v>
      </c>
      <c r="K119" s="162">
        <v>0</v>
      </c>
      <c r="L119" s="162"/>
      <c r="M119" s="162">
        <f>M120</f>
        <v>3913</v>
      </c>
      <c r="N119" s="162"/>
      <c r="O119" s="162"/>
      <c r="P119" s="162">
        <f>M119/C119*100</f>
        <v>100</v>
      </c>
    </row>
    <row r="120" spans="1:16" x14ac:dyDescent="0.2">
      <c r="A120" s="169">
        <v>32</v>
      </c>
      <c r="B120" s="170" t="s">
        <v>29</v>
      </c>
      <c r="C120" s="149">
        <f>C121+C123+C126</f>
        <v>3913</v>
      </c>
      <c r="D120" s="149">
        <f>D121+D123+D126</f>
        <v>3913</v>
      </c>
      <c r="E120" s="149">
        <f t="shared" ref="E120:J120" si="52">E121+E123+E126</f>
        <v>0</v>
      </c>
      <c r="F120" s="149">
        <f t="shared" si="52"/>
        <v>0</v>
      </c>
      <c r="G120" s="149">
        <f t="shared" si="52"/>
        <v>0</v>
      </c>
      <c r="H120" s="149">
        <f t="shared" si="52"/>
        <v>0</v>
      </c>
      <c r="I120" s="149">
        <f t="shared" si="52"/>
        <v>0</v>
      </c>
      <c r="J120" s="149">
        <f t="shared" si="52"/>
        <v>0</v>
      </c>
      <c r="K120" s="149">
        <v>0</v>
      </c>
      <c r="L120" s="149"/>
      <c r="M120" s="149">
        <f>M126</f>
        <v>3913</v>
      </c>
      <c r="N120" s="149"/>
      <c r="O120" s="149"/>
      <c r="P120" s="149">
        <f>M120/C120*100</f>
        <v>100</v>
      </c>
    </row>
    <row r="121" spans="1:16" ht="0.75" customHeight="1" x14ac:dyDescent="0.2">
      <c r="A121" s="171"/>
      <c r="B121" s="17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1:16" hidden="1" x14ac:dyDescent="0.2">
      <c r="A122" s="153"/>
      <c r="B122" s="154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 hidden="1" x14ac:dyDescent="0.2">
      <c r="A123" s="171"/>
      <c r="B123" s="172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1:16" hidden="1" x14ac:dyDescent="0.2">
      <c r="A124" s="153"/>
      <c r="B124" s="154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hidden="1" x14ac:dyDescent="0.2">
      <c r="A125" s="153"/>
      <c r="B125" s="154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 x14ac:dyDescent="0.2">
      <c r="A126" s="150">
        <v>329</v>
      </c>
      <c r="B126" s="184" t="s">
        <v>33</v>
      </c>
      <c r="C126" s="163">
        <f t="shared" si="50"/>
        <v>3913</v>
      </c>
      <c r="D126" s="163">
        <f>D127</f>
        <v>3913</v>
      </c>
      <c r="E126" s="163">
        <f t="shared" ref="E126:J126" si="53">E127</f>
        <v>0</v>
      </c>
      <c r="F126" s="163">
        <f t="shared" si="53"/>
        <v>0</v>
      </c>
      <c r="G126" s="163">
        <f t="shared" si="53"/>
        <v>0</v>
      </c>
      <c r="H126" s="163">
        <f t="shared" si="53"/>
        <v>0</v>
      </c>
      <c r="I126" s="163">
        <f t="shared" si="53"/>
        <v>0</v>
      </c>
      <c r="J126" s="163">
        <f t="shared" si="53"/>
        <v>0</v>
      </c>
      <c r="K126" s="163">
        <v>0</v>
      </c>
      <c r="L126" s="163"/>
      <c r="M126" s="163">
        <f>M127</f>
        <v>3913</v>
      </c>
      <c r="N126" s="163"/>
      <c r="O126" s="163"/>
      <c r="P126" s="163">
        <f>M126/C126*100</f>
        <v>100</v>
      </c>
    </row>
    <row r="127" spans="1:16" ht="14.25" customHeight="1" x14ac:dyDescent="0.2">
      <c r="A127" s="153">
        <v>3297</v>
      </c>
      <c r="B127" s="154" t="s">
        <v>129</v>
      </c>
      <c r="C127" s="152">
        <f t="shared" si="50"/>
        <v>3913</v>
      </c>
      <c r="D127" s="152">
        <v>3913</v>
      </c>
      <c r="E127" s="152"/>
      <c r="F127" s="152"/>
      <c r="G127" s="152"/>
      <c r="H127" s="152"/>
      <c r="I127" s="152"/>
      <c r="J127" s="152"/>
      <c r="K127" s="152"/>
      <c r="L127" s="152"/>
      <c r="M127" s="152">
        <v>3913</v>
      </c>
      <c r="N127" s="152"/>
      <c r="O127" s="152"/>
      <c r="P127" s="152"/>
    </row>
    <row r="128" spans="1:16" s="183" customFormat="1" ht="11.25" hidden="1" customHeight="1" x14ac:dyDescent="0.2">
      <c r="A128" s="265"/>
      <c r="B128" s="265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 x14ac:dyDescent="0.2">
      <c r="A129" s="198"/>
      <c r="B129" s="194"/>
      <c r="C129" s="195"/>
      <c r="D129" s="195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1:16" s="183" customFormat="1" hidden="1" x14ac:dyDescent="0.2">
      <c r="A130" s="196"/>
      <c r="B130" s="196"/>
      <c r="C130" s="197"/>
      <c r="D130" s="197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</row>
    <row r="131" spans="1:16" s="183" customFormat="1" hidden="1" x14ac:dyDescent="0.2">
      <c r="A131" s="198"/>
      <c r="B131" s="196"/>
      <c r="C131" s="197"/>
      <c r="D131" s="197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</row>
    <row r="132" spans="1:16" s="183" customFormat="1" hidden="1" x14ac:dyDescent="0.2">
      <c r="A132" s="198"/>
      <c r="B132" s="196"/>
      <c r="C132" s="197"/>
      <c r="D132" s="197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</row>
    <row r="133" spans="1:16" s="183" customFormat="1" hidden="1" x14ac:dyDescent="0.2">
      <c r="A133" s="198"/>
      <c r="B133" s="196"/>
      <c r="C133" s="197"/>
      <c r="D133" s="197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</row>
    <row r="134" spans="1:16" s="183" customFormat="1" x14ac:dyDescent="0.2">
      <c r="A134" s="275" t="s">
        <v>116</v>
      </c>
      <c r="B134" s="276"/>
      <c r="C134" s="174">
        <f>D134</f>
        <v>24990</v>
      </c>
      <c r="D134" s="174">
        <f t="shared" ref="D134:J135" si="54">D135</f>
        <v>24990</v>
      </c>
      <c r="E134" s="174">
        <f t="shared" si="54"/>
        <v>0</v>
      </c>
      <c r="F134" s="174">
        <f t="shared" si="54"/>
        <v>0</v>
      </c>
      <c r="G134" s="174">
        <f t="shared" si="54"/>
        <v>0</v>
      </c>
      <c r="H134" s="174">
        <f t="shared" si="54"/>
        <v>0</v>
      </c>
      <c r="I134" s="174">
        <f t="shared" si="54"/>
        <v>0</v>
      </c>
      <c r="J134" s="174">
        <f t="shared" si="54"/>
        <v>0</v>
      </c>
      <c r="K134" s="174">
        <v>0</v>
      </c>
      <c r="L134" s="174"/>
      <c r="M134" s="174">
        <f>M135</f>
        <v>24973</v>
      </c>
      <c r="N134" s="174"/>
      <c r="O134" s="174"/>
      <c r="P134" s="174">
        <f>M134/C134*100</f>
        <v>99.931972789115648</v>
      </c>
    </row>
    <row r="135" spans="1:16" s="183" customFormat="1" x14ac:dyDescent="0.2">
      <c r="A135" s="167">
        <v>3</v>
      </c>
      <c r="B135" s="168" t="s">
        <v>24</v>
      </c>
      <c r="C135" s="162">
        <f>D135</f>
        <v>24990</v>
      </c>
      <c r="D135" s="162">
        <f t="shared" si="54"/>
        <v>24990</v>
      </c>
      <c r="E135" s="162">
        <f t="shared" si="54"/>
        <v>0</v>
      </c>
      <c r="F135" s="162">
        <f t="shared" si="54"/>
        <v>0</v>
      </c>
      <c r="G135" s="162">
        <f t="shared" si="54"/>
        <v>0</v>
      </c>
      <c r="H135" s="162">
        <f t="shared" si="54"/>
        <v>0</v>
      </c>
      <c r="I135" s="162">
        <f t="shared" si="54"/>
        <v>0</v>
      </c>
      <c r="J135" s="162">
        <f t="shared" si="54"/>
        <v>0</v>
      </c>
      <c r="K135" s="162">
        <v>0</v>
      </c>
      <c r="L135" s="162"/>
      <c r="M135" s="162">
        <f>M136</f>
        <v>24973</v>
      </c>
      <c r="N135" s="162"/>
      <c r="O135" s="162"/>
      <c r="P135" s="162">
        <f>M135/C135*100</f>
        <v>99.931972789115648</v>
      </c>
    </row>
    <row r="136" spans="1:16" s="183" customFormat="1" x14ac:dyDescent="0.2">
      <c r="A136" s="169">
        <v>37</v>
      </c>
      <c r="B136" s="170" t="s">
        <v>117</v>
      </c>
      <c r="C136" s="149">
        <f>D138</f>
        <v>24990</v>
      </c>
      <c r="D136" s="149">
        <f>D137+D145+D148</f>
        <v>24990</v>
      </c>
      <c r="E136" s="149">
        <f t="shared" ref="E136:J136" si="55">E137+E145+E148</f>
        <v>0</v>
      </c>
      <c r="F136" s="149">
        <f t="shared" si="55"/>
        <v>0</v>
      </c>
      <c r="G136" s="149">
        <f t="shared" si="55"/>
        <v>0</v>
      </c>
      <c r="H136" s="149"/>
      <c r="I136" s="149">
        <f t="shared" si="55"/>
        <v>0</v>
      </c>
      <c r="J136" s="149">
        <f t="shared" si="55"/>
        <v>0</v>
      </c>
      <c r="K136" s="149">
        <v>0</v>
      </c>
      <c r="L136" s="149"/>
      <c r="M136" s="149">
        <f>M137</f>
        <v>24973</v>
      </c>
      <c r="N136" s="149"/>
      <c r="O136" s="149"/>
      <c r="P136" s="149">
        <f>M136/C136*100</f>
        <v>99.931972789115648</v>
      </c>
    </row>
    <row r="137" spans="1:16" s="183" customFormat="1" x14ac:dyDescent="0.2">
      <c r="A137" s="171">
        <v>372</v>
      </c>
      <c r="B137" s="170" t="s">
        <v>117</v>
      </c>
      <c r="C137" s="163">
        <f t="shared" ref="C137:C138" si="56">SUM(D137:K137)</f>
        <v>24990</v>
      </c>
      <c r="D137" s="163">
        <f>D138</f>
        <v>24990</v>
      </c>
      <c r="E137" s="163">
        <f t="shared" ref="E137:J137" si="57">E138</f>
        <v>0</v>
      </c>
      <c r="F137" s="163">
        <f t="shared" si="57"/>
        <v>0</v>
      </c>
      <c r="G137" s="163">
        <f t="shared" si="57"/>
        <v>0</v>
      </c>
      <c r="H137" s="163">
        <f t="shared" si="57"/>
        <v>0</v>
      </c>
      <c r="I137" s="163">
        <f t="shared" si="57"/>
        <v>0</v>
      </c>
      <c r="J137" s="163">
        <f t="shared" si="57"/>
        <v>0</v>
      </c>
      <c r="K137" s="163">
        <v>0</v>
      </c>
      <c r="L137" s="163"/>
      <c r="M137" s="163">
        <f>M138</f>
        <v>24973</v>
      </c>
      <c r="N137" s="163"/>
      <c r="O137" s="163"/>
      <c r="P137" s="163">
        <f>M137/C137*100</f>
        <v>99.931972789115648</v>
      </c>
    </row>
    <row r="138" spans="1:16" s="183" customFormat="1" x14ac:dyDescent="0.2">
      <c r="A138" s="153">
        <v>3722</v>
      </c>
      <c r="B138" s="218" t="s">
        <v>117</v>
      </c>
      <c r="C138" s="152">
        <f t="shared" si="56"/>
        <v>24990</v>
      </c>
      <c r="D138" s="152">
        <v>24990</v>
      </c>
      <c r="E138" s="152"/>
      <c r="F138" s="152"/>
      <c r="G138" s="152"/>
      <c r="H138" s="152"/>
      <c r="I138" s="152"/>
      <c r="J138" s="152"/>
      <c r="K138" s="152"/>
      <c r="L138" s="152"/>
      <c r="M138" s="152">
        <v>24973</v>
      </c>
      <c r="N138" s="152"/>
      <c r="O138" s="152"/>
      <c r="P138" s="152"/>
    </row>
    <row r="139" spans="1:16" s="183" customFormat="1" ht="11.25" customHeight="1" x14ac:dyDescent="0.2">
      <c r="A139" s="261" t="s">
        <v>130</v>
      </c>
      <c r="B139" s="261"/>
      <c r="C139" s="174">
        <f>C140</f>
        <v>3000</v>
      </c>
      <c r="D139" s="174">
        <f>D140</f>
        <v>3000</v>
      </c>
      <c r="E139" s="174"/>
      <c r="F139" s="174"/>
      <c r="G139" s="174"/>
      <c r="H139" s="174"/>
      <c r="I139" s="174"/>
      <c r="J139" s="174"/>
      <c r="K139" s="174"/>
      <c r="L139" s="174"/>
      <c r="M139" s="174">
        <f>M140</f>
        <v>3000</v>
      </c>
      <c r="N139" s="174"/>
      <c r="O139" s="174"/>
      <c r="P139" s="174">
        <f>M139/C139*100</f>
        <v>100</v>
      </c>
    </row>
    <row r="140" spans="1:16" s="221" customFormat="1" x14ac:dyDescent="0.2">
      <c r="A140" s="167">
        <v>3</v>
      </c>
      <c r="B140" s="168" t="s">
        <v>24</v>
      </c>
      <c r="C140" s="162">
        <f t="shared" ref="C140" si="58">SUM(D140:K140)</f>
        <v>3000</v>
      </c>
      <c r="D140" s="162">
        <f t="shared" ref="D140:J140" si="59">D141</f>
        <v>3000</v>
      </c>
      <c r="E140" s="162">
        <f t="shared" si="59"/>
        <v>0</v>
      </c>
      <c r="F140" s="162">
        <f t="shared" si="59"/>
        <v>0</v>
      </c>
      <c r="G140" s="162">
        <f t="shared" si="59"/>
        <v>0</v>
      </c>
      <c r="H140" s="162">
        <f t="shared" si="59"/>
        <v>0</v>
      </c>
      <c r="I140" s="162">
        <f t="shared" si="59"/>
        <v>0</v>
      </c>
      <c r="J140" s="162">
        <f t="shared" si="59"/>
        <v>0</v>
      </c>
      <c r="K140" s="162">
        <v>0</v>
      </c>
      <c r="L140" s="162"/>
      <c r="M140" s="162">
        <f>M141</f>
        <v>3000</v>
      </c>
      <c r="N140" s="162"/>
      <c r="O140" s="162"/>
      <c r="P140" s="162">
        <f>M140/C140*100</f>
        <v>100</v>
      </c>
    </row>
    <row r="141" spans="1:16" s="221" customFormat="1" x14ac:dyDescent="0.2">
      <c r="A141" s="169">
        <v>32</v>
      </c>
      <c r="B141" s="170" t="s">
        <v>29</v>
      </c>
      <c r="C141" s="149">
        <f>C143</f>
        <v>3000</v>
      </c>
      <c r="D141" s="149">
        <f>D143+D145+D148</f>
        <v>3000</v>
      </c>
      <c r="E141" s="149">
        <f t="shared" ref="E141:J141" si="60">E143+E145+E148</f>
        <v>0</v>
      </c>
      <c r="F141" s="149">
        <f t="shared" si="60"/>
        <v>0</v>
      </c>
      <c r="G141" s="149">
        <f t="shared" si="60"/>
        <v>0</v>
      </c>
      <c r="H141" s="149"/>
      <c r="I141" s="149">
        <f t="shared" si="60"/>
        <v>0</v>
      </c>
      <c r="J141" s="149">
        <f t="shared" si="60"/>
        <v>0</v>
      </c>
      <c r="K141" s="149">
        <v>0</v>
      </c>
      <c r="L141" s="149"/>
      <c r="M141" s="149">
        <f>M143</f>
        <v>3000</v>
      </c>
      <c r="N141" s="149"/>
      <c r="O141" s="149"/>
      <c r="P141" s="149">
        <f>M141/C141*100</f>
        <v>100</v>
      </c>
    </row>
    <row r="142" spans="1:16" s="224" customFormat="1" x14ac:dyDescent="0.2">
      <c r="A142" s="169">
        <v>322</v>
      </c>
      <c r="B142" s="151" t="s">
        <v>31</v>
      </c>
      <c r="C142" s="182">
        <v>3000</v>
      </c>
      <c r="D142" s="182">
        <v>3000</v>
      </c>
      <c r="E142" s="182"/>
      <c r="F142" s="182"/>
      <c r="G142" s="182"/>
      <c r="H142" s="182"/>
      <c r="I142" s="182"/>
      <c r="J142" s="182"/>
      <c r="K142" s="182"/>
      <c r="L142" s="182"/>
      <c r="M142" s="182">
        <v>3000</v>
      </c>
      <c r="N142" s="182"/>
      <c r="O142" s="182"/>
      <c r="P142" s="152">
        <f>M142/C142*100</f>
        <v>100</v>
      </c>
    </row>
    <row r="143" spans="1:16" s="221" customFormat="1" ht="12.75" customHeight="1" x14ac:dyDescent="0.2">
      <c r="A143" s="153">
        <v>3224</v>
      </c>
      <c r="B143" s="154" t="s">
        <v>52</v>
      </c>
      <c r="C143" s="152">
        <f t="shared" ref="C143" si="61">SUM(D143:K143)</f>
        <v>3000</v>
      </c>
      <c r="D143" s="152">
        <v>3000</v>
      </c>
      <c r="E143" s="152"/>
      <c r="F143" s="152"/>
      <c r="G143" s="152"/>
      <c r="H143" s="152"/>
      <c r="I143" s="152"/>
      <c r="J143" s="152"/>
      <c r="K143" s="152"/>
      <c r="L143" s="152"/>
      <c r="M143" s="152">
        <v>3000</v>
      </c>
      <c r="N143" s="152"/>
      <c r="O143" s="152"/>
      <c r="P143" s="152">
        <f>M143/C143*100</f>
        <v>100</v>
      </c>
    </row>
    <row r="144" spans="1:16" s="183" customFormat="1" ht="11.25" customHeight="1" x14ac:dyDescent="0.2">
      <c r="A144" s="153"/>
      <c r="B144" s="22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1:16" s="221" customFormat="1" ht="26.25" customHeight="1" x14ac:dyDescent="0.2">
      <c r="A145" s="257" t="s">
        <v>92</v>
      </c>
      <c r="B145" s="258"/>
      <c r="C145" s="174">
        <f>C146</f>
        <v>127800</v>
      </c>
      <c r="D145" s="174">
        <f t="shared" ref="D145:J145" si="62">D146</f>
        <v>0</v>
      </c>
      <c r="E145" s="174">
        <f t="shared" si="62"/>
        <v>0</v>
      </c>
      <c r="F145" s="174">
        <f t="shared" si="62"/>
        <v>0</v>
      </c>
      <c r="G145" s="174">
        <f t="shared" si="62"/>
        <v>0</v>
      </c>
      <c r="H145" s="174">
        <f t="shared" si="62"/>
        <v>127800</v>
      </c>
      <c r="I145" s="174">
        <f>I146</f>
        <v>0</v>
      </c>
      <c r="J145" s="174">
        <f t="shared" si="62"/>
        <v>0</v>
      </c>
      <c r="K145" s="174">
        <v>0</v>
      </c>
      <c r="L145" s="174"/>
      <c r="M145" s="174">
        <f>M146</f>
        <v>127520</v>
      </c>
      <c r="N145" s="174"/>
      <c r="O145" s="174"/>
      <c r="P145" s="174">
        <f>M145/C145*100</f>
        <v>99.780907668231606</v>
      </c>
    </row>
    <row r="146" spans="1:16" s="221" customFormat="1" ht="12.75" customHeight="1" x14ac:dyDescent="0.2">
      <c r="A146" s="167">
        <v>3</v>
      </c>
      <c r="B146" s="168" t="s">
        <v>24</v>
      </c>
      <c r="C146" s="162">
        <f>C147+C155</f>
        <v>127800</v>
      </c>
      <c r="D146" s="162">
        <f t="shared" ref="D146:J146" si="63">D147+D155</f>
        <v>0</v>
      </c>
      <c r="E146" s="162">
        <f t="shared" si="63"/>
        <v>0</v>
      </c>
      <c r="F146" s="162">
        <f t="shared" si="63"/>
        <v>0</v>
      </c>
      <c r="G146" s="162">
        <f t="shared" si="63"/>
        <v>0</v>
      </c>
      <c r="H146" s="162">
        <f t="shared" si="63"/>
        <v>127800</v>
      </c>
      <c r="I146" s="162">
        <f t="shared" si="63"/>
        <v>0</v>
      </c>
      <c r="J146" s="162">
        <f t="shared" si="63"/>
        <v>0</v>
      </c>
      <c r="K146" s="162">
        <v>0</v>
      </c>
      <c r="L146" s="149"/>
      <c r="M146" s="162">
        <f>M147+M155</f>
        <v>127520</v>
      </c>
      <c r="N146" s="162"/>
      <c r="O146" s="149"/>
      <c r="P146" s="162">
        <f>M146/C146*100</f>
        <v>99.780907668231606</v>
      </c>
    </row>
    <row r="147" spans="1:16" s="221" customFormat="1" ht="12.75" customHeight="1" x14ac:dyDescent="0.2">
      <c r="A147" s="147">
        <v>31</v>
      </c>
      <c r="B147" s="148" t="s">
        <v>25</v>
      </c>
      <c r="C147" s="149">
        <f>C148+C150+C152</f>
        <v>117800</v>
      </c>
      <c r="D147" s="149">
        <f t="shared" ref="D147:I147" si="64">D148+D152</f>
        <v>0</v>
      </c>
      <c r="E147" s="149">
        <f t="shared" si="64"/>
        <v>0</v>
      </c>
      <c r="F147" s="149">
        <f t="shared" si="64"/>
        <v>0</v>
      </c>
      <c r="G147" s="149">
        <f t="shared" si="64"/>
        <v>0</v>
      </c>
      <c r="H147" s="149">
        <f>H148+H150+H152</f>
        <v>117800</v>
      </c>
      <c r="I147" s="149">
        <f t="shared" si="64"/>
        <v>0</v>
      </c>
      <c r="J147" s="149">
        <f>J148+J152</f>
        <v>0</v>
      </c>
      <c r="K147" s="149">
        <v>0</v>
      </c>
      <c r="L147" s="149"/>
      <c r="M147" s="149">
        <f>M148+M150+M152</f>
        <v>117479</v>
      </c>
      <c r="N147" s="149"/>
      <c r="O147" s="149"/>
      <c r="P147" s="149">
        <f>M147/C147*100</f>
        <v>99.727504244482162</v>
      </c>
    </row>
    <row r="148" spans="1:16" s="221" customFormat="1" ht="12.75" customHeight="1" x14ac:dyDescent="0.2">
      <c r="A148" s="150">
        <v>311</v>
      </c>
      <c r="B148" s="151" t="s">
        <v>26</v>
      </c>
      <c r="C148" s="163">
        <f>C149</f>
        <v>98300</v>
      </c>
      <c r="D148" s="163">
        <f t="shared" ref="D148:J148" si="65">D149</f>
        <v>0</v>
      </c>
      <c r="E148" s="163">
        <f t="shared" si="65"/>
        <v>0</v>
      </c>
      <c r="F148" s="163">
        <f t="shared" si="65"/>
        <v>0</v>
      </c>
      <c r="G148" s="163">
        <f t="shared" si="65"/>
        <v>0</v>
      </c>
      <c r="H148" s="163">
        <f t="shared" si="65"/>
        <v>98300</v>
      </c>
      <c r="I148" s="163">
        <f t="shared" si="65"/>
        <v>0</v>
      </c>
      <c r="J148" s="163">
        <f t="shared" si="65"/>
        <v>0</v>
      </c>
      <c r="K148" s="163">
        <v>0</v>
      </c>
      <c r="L148" s="163"/>
      <c r="M148" s="163">
        <v>98265</v>
      </c>
      <c r="N148" s="163"/>
      <c r="O148" s="163"/>
      <c r="P148" s="163">
        <f>M148/C148*100</f>
        <v>99.964394710071218</v>
      </c>
    </row>
    <row r="149" spans="1:16" s="221" customFormat="1" ht="12.75" customHeight="1" x14ac:dyDescent="0.2">
      <c r="A149" s="153">
        <v>3111</v>
      </c>
      <c r="B149" s="154" t="s">
        <v>43</v>
      </c>
      <c r="C149" s="152">
        <f t="shared" ref="C149" si="66">SUM(D149:K149)</f>
        <v>98300</v>
      </c>
      <c r="D149" s="152"/>
      <c r="E149" s="152"/>
      <c r="F149" s="152"/>
      <c r="G149" s="152"/>
      <c r="H149" s="152">
        <v>98300</v>
      </c>
      <c r="I149" s="152"/>
      <c r="J149" s="152"/>
      <c r="K149" s="152"/>
      <c r="L149" s="152"/>
      <c r="M149" s="152">
        <v>98265</v>
      </c>
      <c r="N149" s="152"/>
      <c r="O149" s="152"/>
      <c r="P149" s="152"/>
    </row>
    <row r="150" spans="1:16" ht="12.75" customHeight="1" x14ac:dyDescent="0.2">
      <c r="A150" s="150">
        <v>312</v>
      </c>
      <c r="B150" s="151" t="s">
        <v>27</v>
      </c>
      <c r="C150" s="163">
        <f>C151</f>
        <v>3000</v>
      </c>
      <c r="D150" s="152"/>
      <c r="E150" s="152"/>
      <c r="F150" s="152"/>
      <c r="G150" s="152"/>
      <c r="H150" s="163">
        <v>3000</v>
      </c>
      <c r="I150" s="152"/>
      <c r="J150" s="152"/>
      <c r="K150" s="152"/>
      <c r="L150" s="163"/>
      <c r="M150" s="163">
        <v>3000</v>
      </c>
      <c r="N150" s="152"/>
      <c r="O150" s="163"/>
      <c r="P150" s="163">
        <f>M150/C150*100</f>
        <v>100</v>
      </c>
    </row>
    <row r="151" spans="1:16" ht="12.75" customHeight="1" x14ac:dyDescent="0.2">
      <c r="A151" s="153">
        <v>3121</v>
      </c>
      <c r="B151" s="154" t="s">
        <v>27</v>
      </c>
      <c r="C151" s="152">
        <f>SUM(D151:K151)</f>
        <v>3000</v>
      </c>
      <c r="D151" s="152">
        <v>0</v>
      </c>
      <c r="E151" s="152"/>
      <c r="F151" s="152"/>
      <c r="G151" s="152"/>
      <c r="H151" s="152">
        <v>3000</v>
      </c>
      <c r="I151" s="152"/>
      <c r="J151" s="152"/>
      <c r="K151" s="152"/>
      <c r="L151" s="152"/>
      <c r="M151" s="152">
        <v>3000</v>
      </c>
      <c r="N151" s="152"/>
      <c r="O151" s="152"/>
      <c r="P151" s="152"/>
    </row>
    <row r="152" spans="1:16" ht="12.75" customHeight="1" x14ac:dyDescent="0.2">
      <c r="A152" s="150">
        <v>313</v>
      </c>
      <c r="B152" s="151" t="s">
        <v>28</v>
      </c>
      <c r="C152" s="163">
        <f>SUM(C153:C154)</f>
        <v>16500</v>
      </c>
      <c r="D152" s="163">
        <f t="shared" ref="D152:I152" si="67">SUM(D153:D154)</f>
        <v>0</v>
      </c>
      <c r="E152" s="163">
        <f t="shared" si="67"/>
        <v>0</v>
      </c>
      <c r="F152" s="163">
        <f t="shared" si="67"/>
        <v>0</v>
      </c>
      <c r="G152" s="163">
        <f t="shared" si="67"/>
        <v>0</v>
      </c>
      <c r="H152" s="163">
        <f t="shared" si="67"/>
        <v>16500</v>
      </c>
      <c r="I152" s="163">
        <f t="shared" si="67"/>
        <v>0</v>
      </c>
      <c r="J152" s="163">
        <f>SUM(J153:J154)</f>
        <v>0</v>
      </c>
      <c r="K152" s="163">
        <v>0</v>
      </c>
      <c r="L152" s="163"/>
      <c r="M152" s="163">
        <f>M153</f>
        <v>16214</v>
      </c>
      <c r="N152" s="163"/>
      <c r="O152" s="163"/>
      <c r="P152" s="163">
        <f>M152/C152*100</f>
        <v>98.266666666666666</v>
      </c>
    </row>
    <row r="153" spans="1:16" ht="12.75" customHeight="1" x14ac:dyDescent="0.2">
      <c r="A153" s="153">
        <v>3132</v>
      </c>
      <c r="B153" s="154" t="s">
        <v>46</v>
      </c>
      <c r="C153" s="152">
        <f t="shared" ref="C153" si="68">SUM(D153:K153)</f>
        <v>16500</v>
      </c>
      <c r="D153" s="152"/>
      <c r="E153" s="152"/>
      <c r="F153" s="152"/>
      <c r="G153" s="152"/>
      <c r="H153" s="152">
        <v>16500</v>
      </c>
      <c r="I153" s="152"/>
      <c r="J153" s="152"/>
      <c r="K153" s="152"/>
      <c r="L153" s="152"/>
      <c r="M153" s="152">
        <v>16214</v>
      </c>
      <c r="N153" s="152"/>
      <c r="O153" s="152"/>
      <c r="P153" s="152"/>
    </row>
    <row r="154" spans="1:16" ht="1.5" hidden="1" customHeight="1" x14ac:dyDescent="0.2">
      <c r="A154" s="153"/>
      <c r="B154" s="154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1:16" ht="12.75" customHeight="1" x14ac:dyDescent="0.2">
      <c r="A155" s="147">
        <v>32</v>
      </c>
      <c r="B155" s="148" t="s">
        <v>29</v>
      </c>
      <c r="C155" s="149">
        <f>C156</f>
        <v>10000</v>
      </c>
      <c r="D155" s="149">
        <f t="shared" ref="D155:J155" si="69">D156</f>
        <v>0</v>
      </c>
      <c r="E155" s="149">
        <f t="shared" si="69"/>
        <v>0</v>
      </c>
      <c r="F155" s="149">
        <f t="shared" si="69"/>
        <v>0</v>
      </c>
      <c r="G155" s="149">
        <f t="shared" si="69"/>
        <v>0</v>
      </c>
      <c r="H155" s="149">
        <f t="shared" si="69"/>
        <v>10000</v>
      </c>
      <c r="I155" s="149">
        <f t="shared" si="69"/>
        <v>0</v>
      </c>
      <c r="J155" s="149">
        <f t="shared" si="69"/>
        <v>0</v>
      </c>
      <c r="K155" s="149">
        <v>0</v>
      </c>
      <c r="L155" s="149"/>
      <c r="M155" s="149">
        <f>M156</f>
        <v>10041</v>
      </c>
      <c r="N155" s="149"/>
      <c r="O155" s="149"/>
      <c r="P155" s="149">
        <f>M155/C155*100</f>
        <v>100.41</v>
      </c>
    </row>
    <row r="156" spans="1:16" ht="12.75" customHeight="1" x14ac:dyDescent="0.2">
      <c r="A156" s="150">
        <v>321</v>
      </c>
      <c r="B156" s="151" t="s">
        <v>30</v>
      </c>
      <c r="C156" s="152">
        <f t="shared" ref="C156" si="70">SUM(D156:K156)</f>
        <v>10000</v>
      </c>
      <c r="D156" s="163">
        <f t="shared" ref="D156:J156" si="71">D157</f>
        <v>0</v>
      </c>
      <c r="E156" s="163">
        <f t="shared" si="71"/>
        <v>0</v>
      </c>
      <c r="F156" s="163">
        <f t="shared" si="71"/>
        <v>0</v>
      </c>
      <c r="G156" s="163">
        <f t="shared" si="71"/>
        <v>0</v>
      </c>
      <c r="H156" s="163">
        <f t="shared" si="71"/>
        <v>10000</v>
      </c>
      <c r="I156" s="163">
        <f t="shared" si="71"/>
        <v>0</v>
      </c>
      <c r="J156" s="163">
        <f t="shared" si="71"/>
        <v>0</v>
      </c>
      <c r="K156" s="163">
        <v>0</v>
      </c>
      <c r="L156" s="163"/>
      <c r="M156" s="163">
        <f>M157</f>
        <v>10041</v>
      </c>
      <c r="N156" s="163"/>
      <c r="O156" s="163"/>
      <c r="P156" s="163">
        <f>M156/C156*100</f>
        <v>100.41</v>
      </c>
    </row>
    <row r="157" spans="1:16" ht="14.25" customHeight="1" x14ac:dyDescent="0.2">
      <c r="A157" s="153">
        <v>3212</v>
      </c>
      <c r="B157" s="154" t="s">
        <v>48</v>
      </c>
      <c r="C157" s="152">
        <f t="shared" ref="C157" si="72">SUM(D157:K157)</f>
        <v>10000</v>
      </c>
      <c r="D157" s="152"/>
      <c r="E157" s="152"/>
      <c r="F157" s="152"/>
      <c r="G157" s="152"/>
      <c r="H157" s="152">
        <v>10000</v>
      </c>
      <c r="I157" s="152"/>
      <c r="J157" s="152"/>
      <c r="K157" s="152"/>
      <c r="L157" s="152"/>
      <c r="M157" s="152">
        <v>10041</v>
      </c>
      <c r="N157" s="152"/>
      <c r="O157" s="152"/>
      <c r="P157" s="163">
        <f>M157/C157*100</f>
        <v>100.41</v>
      </c>
    </row>
    <row r="158" spans="1:16" ht="26.25" hidden="1" customHeight="1" x14ac:dyDescent="0.2">
      <c r="A158" s="257"/>
      <c r="B158" s="258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</row>
    <row r="159" spans="1:16" ht="12.75" hidden="1" customHeight="1" x14ac:dyDescent="0.2">
      <c r="A159" s="167"/>
      <c r="B159" s="168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</row>
    <row r="160" spans="1:16" ht="12.75" hidden="1" customHeight="1" x14ac:dyDescent="0.2">
      <c r="A160" s="147"/>
      <c r="B160" s="170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1:16" s="183" customFormat="1" ht="12.75" hidden="1" customHeight="1" x14ac:dyDescent="0.2">
      <c r="A161" s="180"/>
      <c r="B161" s="181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</row>
    <row r="162" spans="1:16" ht="12.75" hidden="1" customHeight="1" x14ac:dyDescent="0.2">
      <c r="A162" s="153"/>
      <c r="B162" s="179"/>
      <c r="C162" s="186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1:16" s="211" customFormat="1" ht="17.25" customHeight="1" x14ac:dyDescent="0.2">
      <c r="A163" s="273" t="s">
        <v>114</v>
      </c>
      <c r="B163" s="274"/>
      <c r="C163" s="174">
        <f>C164</f>
        <v>735</v>
      </c>
      <c r="D163" s="174">
        <f t="shared" ref="D163" si="73">D164</f>
        <v>0</v>
      </c>
      <c r="E163" s="203"/>
      <c r="F163" s="203"/>
      <c r="G163" s="174">
        <f t="shared" ref="G163" si="74">G164</f>
        <v>735</v>
      </c>
      <c r="H163" s="203"/>
      <c r="I163" s="203"/>
      <c r="J163" s="203"/>
      <c r="K163" s="203"/>
      <c r="L163" s="203"/>
      <c r="M163" s="203">
        <f>M164</f>
        <v>734</v>
      </c>
      <c r="N163" s="203"/>
      <c r="O163" s="203"/>
      <c r="P163" s="174">
        <f>M163/C163*100</f>
        <v>99.863945578231295</v>
      </c>
    </row>
    <row r="164" spans="1:16" s="211" customFormat="1" ht="17.25" customHeight="1" x14ac:dyDescent="0.2">
      <c r="A164" s="161">
        <v>3</v>
      </c>
      <c r="B164" s="217" t="s">
        <v>79</v>
      </c>
      <c r="C164" s="162">
        <f>C165</f>
        <v>735</v>
      </c>
      <c r="D164" s="162"/>
      <c r="E164" s="213"/>
      <c r="F164" s="213"/>
      <c r="G164" s="162">
        <f t="shared" ref="G164" si="75">G165+G182</f>
        <v>735</v>
      </c>
      <c r="H164" s="213"/>
      <c r="I164" s="213"/>
      <c r="J164" s="213"/>
      <c r="K164" s="213"/>
      <c r="L164" s="213"/>
      <c r="M164" s="213">
        <f>M165</f>
        <v>734</v>
      </c>
      <c r="N164" s="213"/>
      <c r="O164" s="213"/>
      <c r="P164" s="162">
        <f>M164/C164*100</f>
        <v>99.863945578231295</v>
      </c>
    </row>
    <row r="165" spans="1:16" s="211" customFormat="1" ht="17.25" customHeight="1" x14ac:dyDescent="0.2">
      <c r="A165" s="148">
        <v>32</v>
      </c>
      <c r="B165" s="170" t="s">
        <v>29</v>
      </c>
      <c r="C165" s="149">
        <f t="shared" ref="C165" si="76">C166</f>
        <v>735</v>
      </c>
      <c r="D165" s="149">
        <f t="shared" ref="D165" si="77">D166</f>
        <v>0</v>
      </c>
      <c r="E165" s="207"/>
      <c r="F165" s="207"/>
      <c r="G165" s="149">
        <f t="shared" ref="G165" si="78">G166</f>
        <v>735</v>
      </c>
      <c r="H165" s="207"/>
      <c r="I165" s="207"/>
      <c r="J165" s="207"/>
      <c r="K165" s="207"/>
      <c r="L165" s="207"/>
      <c r="M165" s="207">
        <f>M166</f>
        <v>734</v>
      </c>
      <c r="N165" s="207"/>
      <c r="O165" s="207"/>
      <c r="P165" s="149">
        <f>M165/C165*100</f>
        <v>99.863945578231295</v>
      </c>
    </row>
    <row r="166" spans="1:16" s="211" customFormat="1" ht="17.25" customHeight="1" x14ac:dyDescent="0.2">
      <c r="A166" s="151">
        <v>322</v>
      </c>
      <c r="B166" s="151" t="s">
        <v>31</v>
      </c>
      <c r="C166" s="163">
        <f>C167</f>
        <v>735</v>
      </c>
      <c r="D166" s="152">
        <f>D167</f>
        <v>0</v>
      </c>
      <c r="E166" s="152"/>
      <c r="F166" s="152"/>
      <c r="G166" s="152">
        <f>G167</f>
        <v>735</v>
      </c>
      <c r="H166" s="152"/>
      <c r="I166" s="152"/>
      <c r="J166" s="152"/>
      <c r="K166" s="152"/>
      <c r="L166" s="152"/>
      <c r="M166" s="152">
        <f>M167</f>
        <v>734</v>
      </c>
      <c r="N166" s="152"/>
      <c r="O166" s="152"/>
      <c r="P166" s="163">
        <f>M166/C166*100</f>
        <v>99.863945578231295</v>
      </c>
    </row>
    <row r="167" spans="1:16" s="211" customFormat="1" ht="12.75" customHeight="1" x14ac:dyDescent="0.2">
      <c r="A167" s="154">
        <v>3222</v>
      </c>
      <c r="B167" s="154" t="s">
        <v>50</v>
      </c>
      <c r="C167" s="152">
        <f t="shared" ref="C167" si="79">SUM(D167:K167)</f>
        <v>735</v>
      </c>
      <c r="D167" s="152">
        <v>0</v>
      </c>
      <c r="E167" s="152"/>
      <c r="F167" s="152"/>
      <c r="G167" s="152">
        <v>735</v>
      </c>
      <c r="H167" s="152"/>
      <c r="I167" s="152"/>
      <c r="J167" s="152"/>
      <c r="K167" s="152"/>
      <c r="L167" s="152"/>
      <c r="M167" s="152">
        <v>734</v>
      </c>
      <c r="N167" s="152"/>
      <c r="O167" s="152"/>
      <c r="P167" s="152"/>
    </row>
    <row r="168" spans="1:16" s="220" customFormat="1" ht="26.25" customHeight="1" x14ac:dyDescent="0.2">
      <c r="A168" s="257" t="s">
        <v>124</v>
      </c>
      <c r="B168" s="258"/>
      <c r="C168" s="174">
        <f t="shared" ref="C168:J168" si="80">C169</f>
        <v>45060</v>
      </c>
      <c r="D168" s="174">
        <f t="shared" si="80"/>
        <v>0</v>
      </c>
      <c r="E168" s="174">
        <f t="shared" si="80"/>
        <v>0</v>
      </c>
      <c r="F168" s="174">
        <f t="shared" si="80"/>
        <v>0</v>
      </c>
      <c r="G168" s="174">
        <f t="shared" si="80"/>
        <v>0</v>
      </c>
      <c r="H168" s="174">
        <f t="shared" si="80"/>
        <v>0</v>
      </c>
      <c r="I168" s="174">
        <f>I169</f>
        <v>0</v>
      </c>
      <c r="J168" s="174">
        <f t="shared" si="80"/>
        <v>45060</v>
      </c>
      <c r="K168" s="174">
        <v>0</v>
      </c>
      <c r="L168" s="174"/>
      <c r="M168" s="174">
        <f>M169</f>
        <v>45008</v>
      </c>
      <c r="N168" s="174"/>
      <c r="O168" s="174"/>
      <c r="P168" s="174">
        <f t="shared" ref="P168:P178" si="81">M168/C168*100</f>
        <v>99.884598313359959</v>
      </c>
    </row>
    <row r="169" spans="1:16" s="220" customFormat="1" ht="12.75" customHeight="1" x14ac:dyDescent="0.2">
      <c r="A169" s="167">
        <v>3</v>
      </c>
      <c r="B169" s="168" t="s">
        <v>24</v>
      </c>
      <c r="C169" s="162">
        <f>C170+C173</f>
        <v>45060</v>
      </c>
      <c r="D169" s="162">
        <f t="shared" ref="D169:I169" si="82">D170+D179</f>
        <v>0</v>
      </c>
      <c r="E169" s="162">
        <f t="shared" si="82"/>
        <v>0</v>
      </c>
      <c r="F169" s="162">
        <f t="shared" si="82"/>
        <v>0</v>
      </c>
      <c r="G169" s="162">
        <f t="shared" si="82"/>
        <v>0</v>
      </c>
      <c r="H169" s="162">
        <f t="shared" si="82"/>
        <v>0</v>
      </c>
      <c r="I169" s="162">
        <f t="shared" si="82"/>
        <v>0</v>
      </c>
      <c r="J169" s="162">
        <f>J170+J173</f>
        <v>45060</v>
      </c>
      <c r="K169" s="162">
        <v>0</v>
      </c>
      <c r="L169" s="162"/>
      <c r="M169" s="162">
        <f>M170+M173</f>
        <v>45008</v>
      </c>
      <c r="N169" s="162"/>
      <c r="O169" s="162"/>
      <c r="P169" s="162">
        <f t="shared" si="81"/>
        <v>99.884598313359959</v>
      </c>
    </row>
    <row r="170" spans="1:16" s="220" customFormat="1" ht="12.75" customHeight="1" x14ac:dyDescent="0.2">
      <c r="A170" s="147">
        <v>31</v>
      </c>
      <c r="B170" s="148" t="s">
        <v>25</v>
      </c>
      <c r="C170" s="149">
        <f>C171+C172</f>
        <v>38440</v>
      </c>
      <c r="D170" s="149"/>
      <c r="E170" s="149"/>
      <c r="F170" s="149">
        <f t="shared" ref="F170:I170" si="83">F174+F176</f>
        <v>0</v>
      </c>
      <c r="G170" s="149">
        <f t="shared" si="83"/>
        <v>0</v>
      </c>
      <c r="H170" s="149">
        <f t="shared" si="83"/>
        <v>0</v>
      </c>
      <c r="I170" s="149">
        <f t="shared" si="83"/>
        <v>0</v>
      </c>
      <c r="J170" s="149">
        <f>J171+J172</f>
        <v>38440</v>
      </c>
      <c r="K170" s="149">
        <v>0</v>
      </c>
      <c r="L170" s="149"/>
      <c r="M170" s="149">
        <f>M171+M172</f>
        <v>38390</v>
      </c>
      <c r="N170" s="149"/>
      <c r="O170" s="149"/>
      <c r="P170" s="149">
        <f t="shared" si="81"/>
        <v>99.869927159209155</v>
      </c>
    </row>
    <row r="171" spans="1:16" s="183" customFormat="1" ht="12.75" customHeight="1" x14ac:dyDescent="0.2">
      <c r="A171" s="180">
        <v>311</v>
      </c>
      <c r="B171" s="181" t="s">
        <v>62</v>
      </c>
      <c r="C171" s="182">
        <f>SUM(D171:K171)</f>
        <v>33000</v>
      </c>
      <c r="D171" s="182"/>
      <c r="E171" s="182"/>
      <c r="F171" s="182"/>
      <c r="G171" s="182"/>
      <c r="H171" s="182"/>
      <c r="I171" s="182"/>
      <c r="J171" s="182">
        <v>33000</v>
      </c>
      <c r="K171" s="182"/>
      <c r="L171" s="182"/>
      <c r="M171" s="182">
        <v>32953</v>
      </c>
      <c r="N171" s="182"/>
      <c r="O171" s="182"/>
      <c r="P171" s="163">
        <f t="shared" si="81"/>
        <v>99.857575757575759</v>
      </c>
    </row>
    <row r="172" spans="1:16" s="183" customFormat="1" ht="12.75" customHeight="1" x14ac:dyDescent="0.2">
      <c r="A172" s="180">
        <v>313</v>
      </c>
      <c r="B172" s="151" t="s">
        <v>28</v>
      </c>
      <c r="C172" s="182">
        <f>J172</f>
        <v>5440</v>
      </c>
      <c r="D172" s="182"/>
      <c r="E172" s="182"/>
      <c r="F172" s="182"/>
      <c r="G172" s="182"/>
      <c r="H172" s="182"/>
      <c r="I172" s="182"/>
      <c r="J172" s="182">
        <v>5440</v>
      </c>
      <c r="K172" s="182"/>
      <c r="L172" s="182"/>
      <c r="M172" s="182">
        <v>5437</v>
      </c>
      <c r="N172" s="182"/>
      <c r="O172" s="182"/>
      <c r="P172" s="163">
        <f t="shared" si="81"/>
        <v>99.944852941176464</v>
      </c>
    </row>
    <row r="173" spans="1:16" s="183" customFormat="1" ht="12.75" customHeight="1" x14ac:dyDescent="0.2">
      <c r="A173" s="147">
        <v>32</v>
      </c>
      <c r="B173" s="148" t="s">
        <v>29</v>
      </c>
      <c r="C173" s="149">
        <f>C174</f>
        <v>6620</v>
      </c>
      <c r="D173" s="149"/>
      <c r="E173" s="149"/>
      <c r="F173" s="149"/>
      <c r="G173" s="149"/>
      <c r="H173" s="149"/>
      <c r="I173" s="149"/>
      <c r="J173" s="149">
        <f>J174</f>
        <v>6620</v>
      </c>
      <c r="K173" s="149"/>
      <c r="L173" s="149"/>
      <c r="M173" s="149">
        <f>M174</f>
        <v>6618</v>
      </c>
      <c r="N173" s="149"/>
      <c r="O173" s="149"/>
      <c r="P173" s="149">
        <f t="shared" si="81"/>
        <v>99.969788519637461</v>
      </c>
    </row>
    <row r="174" spans="1:16" s="220" customFormat="1" ht="12.75" customHeight="1" x14ac:dyDescent="0.2">
      <c r="A174" s="153">
        <v>321</v>
      </c>
      <c r="B174" s="154" t="s">
        <v>48</v>
      </c>
      <c r="C174" s="182">
        <f>SUM(D174:K174)</f>
        <v>6620</v>
      </c>
      <c r="D174" s="152"/>
      <c r="E174" s="152"/>
      <c r="F174" s="152"/>
      <c r="G174" s="152"/>
      <c r="H174" s="152"/>
      <c r="I174" s="152"/>
      <c r="J174" s="152">
        <v>6620</v>
      </c>
      <c r="K174" s="152"/>
      <c r="L174" s="152"/>
      <c r="M174" s="152">
        <v>6618</v>
      </c>
      <c r="N174" s="152"/>
      <c r="O174" s="152"/>
      <c r="P174" s="163">
        <f t="shared" si="81"/>
        <v>99.969788519637461</v>
      </c>
    </row>
    <row r="175" spans="1:16" x14ac:dyDescent="0.2">
      <c r="A175" s="261" t="s">
        <v>99</v>
      </c>
      <c r="B175" s="261"/>
      <c r="C175" s="174">
        <f>C176+C183</f>
        <v>123320</v>
      </c>
      <c r="D175" s="174">
        <f>D176</f>
        <v>0</v>
      </c>
      <c r="E175" s="174">
        <f t="shared" ref="E175:J176" si="84">E176</f>
        <v>0</v>
      </c>
      <c r="F175" s="174">
        <f t="shared" si="84"/>
        <v>0</v>
      </c>
      <c r="G175" s="174">
        <f t="shared" si="84"/>
        <v>0</v>
      </c>
      <c r="H175" s="174">
        <f t="shared" si="84"/>
        <v>0</v>
      </c>
      <c r="I175" s="174">
        <f t="shared" si="84"/>
        <v>0</v>
      </c>
      <c r="J175" s="174">
        <f t="shared" si="84"/>
        <v>0</v>
      </c>
      <c r="K175" s="174">
        <f>K176+K183</f>
        <v>123320</v>
      </c>
      <c r="L175" s="174"/>
      <c r="M175" s="174">
        <f>M176+M183</f>
        <v>123314</v>
      </c>
      <c r="N175" s="174"/>
      <c r="O175" s="174"/>
      <c r="P175" s="174">
        <f t="shared" si="81"/>
        <v>99.99513460914693</v>
      </c>
    </row>
    <row r="176" spans="1:16" x14ac:dyDescent="0.2">
      <c r="A176" s="167">
        <v>3</v>
      </c>
      <c r="B176" s="168" t="s">
        <v>24</v>
      </c>
      <c r="C176" s="162">
        <f>SUM(D176:K176)</f>
        <v>111320</v>
      </c>
      <c r="D176" s="162">
        <f>D177</f>
        <v>0</v>
      </c>
      <c r="E176" s="162">
        <f t="shared" si="84"/>
        <v>0</v>
      </c>
      <c r="F176" s="162">
        <f t="shared" si="84"/>
        <v>0</v>
      </c>
      <c r="G176" s="162">
        <f t="shared" si="84"/>
        <v>0</v>
      </c>
      <c r="H176" s="162">
        <f t="shared" si="84"/>
        <v>0</v>
      </c>
      <c r="I176" s="162">
        <f t="shared" si="84"/>
        <v>0</v>
      </c>
      <c r="J176" s="162">
        <f t="shared" si="84"/>
        <v>0</v>
      </c>
      <c r="K176" s="162">
        <f>K177</f>
        <v>111320</v>
      </c>
      <c r="L176" s="162"/>
      <c r="M176" s="162">
        <f>M177</f>
        <v>111311</v>
      </c>
      <c r="N176" s="162"/>
      <c r="O176" s="162"/>
      <c r="P176" s="162">
        <f t="shared" si="81"/>
        <v>99.99191519942508</v>
      </c>
    </row>
    <row r="177" spans="1:30" x14ac:dyDescent="0.2">
      <c r="A177" s="169">
        <v>32</v>
      </c>
      <c r="B177" s="170" t="s">
        <v>29</v>
      </c>
      <c r="C177" s="149">
        <f>SUM(D177:K177)</f>
        <v>111320</v>
      </c>
      <c r="D177" s="149">
        <f>D178+D182</f>
        <v>0</v>
      </c>
      <c r="E177" s="149"/>
      <c r="F177" s="149"/>
      <c r="G177" s="149"/>
      <c r="H177" s="149"/>
      <c r="I177" s="149">
        <f t="shared" ref="I177:J177" si="85">I178+I182+I212</f>
        <v>0</v>
      </c>
      <c r="J177" s="149">
        <f t="shared" si="85"/>
        <v>0</v>
      </c>
      <c r="K177" s="149">
        <f>K178+K180+K182</f>
        <v>111320</v>
      </c>
      <c r="L177" s="149"/>
      <c r="M177" s="149">
        <f>M178+M180+M182</f>
        <v>111311</v>
      </c>
      <c r="N177" s="149"/>
      <c r="O177" s="149"/>
      <c r="P177" s="149">
        <f t="shared" si="81"/>
        <v>99.99191519942508</v>
      </c>
    </row>
    <row r="178" spans="1:30" ht="12.75" customHeight="1" x14ac:dyDescent="0.2">
      <c r="A178" s="150">
        <v>321</v>
      </c>
      <c r="B178" s="151" t="s">
        <v>30</v>
      </c>
      <c r="C178" s="182">
        <f>SUM(D178:K178)</f>
        <v>54230</v>
      </c>
      <c r="D178" s="163"/>
      <c r="E178" s="163">
        <f t="shared" ref="E178:J178" si="86">E179+E182+E183</f>
        <v>0</v>
      </c>
      <c r="F178" s="163">
        <f t="shared" si="86"/>
        <v>0</v>
      </c>
      <c r="G178" s="163">
        <f t="shared" si="86"/>
        <v>0</v>
      </c>
      <c r="H178" s="163">
        <f t="shared" si="86"/>
        <v>0</v>
      </c>
      <c r="I178" s="163">
        <f t="shared" si="86"/>
        <v>0</v>
      </c>
      <c r="J178" s="163">
        <f t="shared" si="86"/>
        <v>0</v>
      </c>
      <c r="K178" s="163">
        <f>K179</f>
        <v>54230</v>
      </c>
      <c r="L178" s="163"/>
      <c r="M178" s="163">
        <f>M179</f>
        <v>54229</v>
      </c>
      <c r="N178" s="163"/>
      <c r="O178" s="163"/>
      <c r="P178" s="163">
        <f t="shared" si="81"/>
        <v>99.998156002212795</v>
      </c>
    </row>
    <row r="179" spans="1:30" ht="12.75" customHeight="1" x14ac:dyDescent="0.2">
      <c r="A179" s="153">
        <v>3211</v>
      </c>
      <c r="B179" s="154" t="s">
        <v>47</v>
      </c>
      <c r="C179" s="152">
        <f t="shared" ref="C179" si="87">SUM(D179:K179)</f>
        <v>54230</v>
      </c>
      <c r="D179" s="152"/>
      <c r="E179" s="152"/>
      <c r="F179" s="152"/>
      <c r="G179" s="152"/>
      <c r="H179" s="152"/>
      <c r="I179" s="152"/>
      <c r="J179" s="152"/>
      <c r="K179" s="152">
        <v>54230</v>
      </c>
      <c r="L179" s="152"/>
      <c r="M179" s="152">
        <v>54229</v>
      </c>
      <c r="N179" s="152"/>
      <c r="O179" s="152"/>
      <c r="P179" s="152"/>
    </row>
    <row r="180" spans="1:30" s="220" customFormat="1" ht="15.75" customHeight="1" x14ac:dyDescent="0.2">
      <c r="A180" s="150">
        <v>322</v>
      </c>
      <c r="B180" s="151" t="s">
        <v>31</v>
      </c>
      <c r="C180" s="152">
        <f>K180</f>
        <v>1480</v>
      </c>
      <c r="D180" s="152"/>
      <c r="E180" s="152"/>
      <c r="F180" s="152"/>
      <c r="G180" s="152"/>
      <c r="H180" s="152"/>
      <c r="I180" s="152"/>
      <c r="J180" s="152"/>
      <c r="K180" s="163">
        <v>1480</v>
      </c>
      <c r="L180" s="163"/>
      <c r="M180" s="163">
        <v>1476</v>
      </c>
      <c r="N180" s="152"/>
      <c r="O180" s="152"/>
      <c r="P180" s="163">
        <f>M180/C180*100</f>
        <v>99.729729729729726</v>
      </c>
    </row>
    <row r="181" spans="1:30" s="220" customFormat="1" ht="0.75" hidden="1" customHeight="1" x14ac:dyDescent="0.2">
      <c r="A181" s="153"/>
      <c r="B181" s="154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1:30" ht="15.75" customHeight="1" x14ac:dyDescent="0.2">
      <c r="A182" s="150">
        <v>329</v>
      </c>
      <c r="B182" s="151" t="s">
        <v>33</v>
      </c>
      <c r="C182" s="182">
        <f>SUM(D182:K182)</f>
        <v>55610</v>
      </c>
      <c r="D182" s="163">
        <f>D183</f>
        <v>0</v>
      </c>
      <c r="E182" s="163"/>
      <c r="F182" s="163"/>
      <c r="G182" s="163"/>
      <c r="H182" s="163"/>
      <c r="I182" s="163">
        <f t="shared" ref="I182:J182" si="88">SUM(I183:I214)</f>
        <v>0</v>
      </c>
      <c r="J182" s="163">
        <f t="shared" si="88"/>
        <v>0</v>
      </c>
      <c r="K182" s="163">
        <v>55610</v>
      </c>
      <c r="L182" s="163"/>
      <c r="M182" s="163">
        <v>55606</v>
      </c>
      <c r="N182" s="163">
        <f>N183</f>
        <v>0</v>
      </c>
      <c r="O182" s="163"/>
      <c r="P182" s="163">
        <f>M182/C182*100</f>
        <v>99.992807049091894</v>
      </c>
    </row>
    <row r="183" spans="1:30" ht="12.75" customHeight="1" x14ac:dyDescent="0.2">
      <c r="A183" s="153">
        <v>422</v>
      </c>
      <c r="B183" s="151" t="s">
        <v>36</v>
      </c>
      <c r="C183" s="163">
        <f>K183</f>
        <v>12000</v>
      </c>
      <c r="D183" s="152"/>
      <c r="E183" s="152"/>
      <c r="F183" s="152"/>
      <c r="G183" s="152"/>
      <c r="H183" s="152"/>
      <c r="I183" s="152"/>
      <c r="J183" s="152"/>
      <c r="K183" s="152">
        <v>12000</v>
      </c>
      <c r="L183" s="152"/>
      <c r="M183" s="152">
        <v>12003</v>
      </c>
      <c r="N183" s="152"/>
      <c r="O183" s="152"/>
      <c r="P183" s="152"/>
    </row>
    <row r="184" spans="1:30" s="211" customFormat="1" ht="54" customHeight="1" x14ac:dyDescent="0.25">
      <c r="A184" s="271" t="s">
        <v>110</v>
      </c>
      <c r="B184" s="272"/>
      <c r="C184" s="174">
        <f>C185</f>
        <v>55805</v>
      </c>
      <c r="D184" s="174">
        <f>D185</f>
        <v>55805</v>
      </c>
      <c r="E184" s="203"/>
      <c r="F184" s="203"/>
      <c r="G184" s="203"/>
      <c r="H184" s="203"/>
      <c r="I184" s="203"/>
      <c r="J184" s="203"/>
      <c r="K184" s="203"/>
      <c r="L184" s="203"/>
      <c r="M184" s="203">
        <f>M185</f>
        <v>55794</v>
      </c>
      <c r="N184" s="203"/>
      <c r="O184" s="203"/>
      <c r="P184" s="203">
        <f>M184/C184*100</f>
        <v>99.980288504614279</v>
      </c>
    </row>
    <row r="185" spans="1:30" s="212" customFormat="1" ht="12.75" customHeight="1" x14ac:dyDescent="0.2">
      <c r="A185" s="167">
        <v>3</v>
      </c>
      <c r="B185" s="168" t="s">
        <v>24</v>
      </c>
      <c r="C185" s="162">
        <f>SUM(D185:K185)</f>
        <v>55805</v>
      </c>
      <c r="D185" s="162">
        <f>D186+D194</f>
        <v>55805</v>
      </c>
      <c r="E185" s="204"/>
      <c r="F185" s="204"/>
      <c r="G185" s="204"/>
      <c r="H185" s="204"/>
      <c r="I185" s="204"/>
      <c r="J185" s="204"/>
      <c r="K185" s="204"/>
      <c r="L185" s="204"/>
      <c r="M185" s="225">
        <f>M186+M194</f>
        <v>55794</v>
      </c>
      <c r="N185" s="204"/>
      <c r="O185" s="204"/>
      <c r="P185" s="204">
        <f>M185/C185*100</f>
        <v>99.980288504614279</v>
      </c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</row>
    <row r="186" spans="1:30" s="214" customFormat="1" ht="12.75" customHeight="1" x14ac:dyDescent="0.2">
      <c r="A186" s="169">
        <v>31</v>
      </c>
      <c r="B186" s="170" t="s">
        <v>132</v>
      </c>
      <c r="C186" s="149">
        <f>SUM(D186:K186)</f>
        <v>52845</v>
      </c>
      <c r="D186" s="162">
        <f>D187+D189+D191</f>
        <v>52845</v>
      </c>
      <c r="E186" s="213"/>
      <c r="F186" s="213"/>
      <c r="G186" s="213"/>
      <c r="H186" s="213"/>
      <c r="I186" s="213"/>
      <c r="J186" s="213"/>
      <c r="K186" s="213"/>
      <c r="L186" s="213"/>
      <c r="M186" s="162">
        <f>M187+M189+M191</f>
        <v>52839</v>
      </c>
      <c r="N186" s="213"/>
      <c r="O186" s="213"/>
      <c r="P186" s="213">
        <f>M186/C186*100</f>
        <v>99.988646040306563</v>
      </c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</row>
    <row r="187" spans="1:30" s="183" customFormat="1" ht="12.75" customHeight="1" x14ac:dyDescent="0.2">
      <c r="A187" s="150">
        <v>311</v>
      </c>
      <c r="B187" s="184" t="s">
        <v>111</v>
      </c>
      <c r="C187" s="182">
        <f t="shared" ref="C187:C194" si="89">SUM(D187:K187)</f>
        <v>43000</v>
      </c>
      <c r="D187" s="182">
        <f>D188</f>
        <v>43000</v>
      </c>
      <c r="E187" s="186"/>
      <c r="F187" s="186"/>
      <c r="G187" s="186"/>
      <c r="H187" s="186"/>
      <c r="I187" s="186"/>
      <c r="J187" s="186"/>
      <c r="K187" s="186"/>
      <c r="L187" s="186"/>
      <c r="M187" s="182">
        <f>M188</f>
        <v>42995</v>
      </c>
      <c r="N187" s="186"/>
      <c r="O187" s="186"/>
      <c r="P187" s="186">
        <f>M187/C187*100</f>
        <v>99.988372093023258</v>
      </c>
    </row>
    <row r="188" spans="1:30" s="183" customFormat="1" ht="12.75" customHeight="1" x14ac:dyDescent="0.2">
      <c r="A188" s="153">
        <v>3111</v>
      </c>
      <c r="B188" s="185" t="s">
        <v>43</v>
      </c>
      <c r="C188" s="182">
        <f t="shared" si="89"/>
        <v>43000</v>
      </c>
      <c r="D188" s="186">
        <v>43000</v>
      </c>
      <c r="E188" s="186"/>
      <c r="F188" s="186"/>
      <c r="G188" s="186"/>
      <c r="H188" s="186"/>
      <c r="I188" s="186"/>
      <c r="J188" s="186"/>
      <c r="K188" s="186"/>
      <c r="L188" s="186"/>
      <c r="M188" s="186">
        <v>42995</v>
      </c>
      <c r="N188" s="186"/>
      <c r="O188" s="186"/>
      <c r="P188" s="186"/>
    </row>
    <row r="189" spans="1:30" s="183" customFormat="1" ht="12.75" customHeight="1" x14ac:dyDescent="0.2">
      <c r="A189" s="150">
        <v>312</v>
      </c>
      <c r="B189" s="184" t="s">
        <v>27</v>
      </c>
      <c r="C189" s="182">
        <f t="shared" si="89"/>
        <v>2750</v>
      </c>
      <c r="D189" s="186">
        <f>D190</f>
        <v>2750</v>
      </c>
      <c r="E189" s="186"/>
      <c r="F189" s="186"/>
      <c r="G189" s="186"/>
      <c r="H189" s="186"/>
      <c r="I189" s="186"/>
      <c r="J189" s="186"/>
      <c r="K189" s="186"/>
      <c r="L189" s="186"/>
      <c r="M189" s="182">
        <f>M190</f>
        <v>2750</v>
      </c>
      <c r="N189" s="186"/>
      <c r="O189" s="186"/>
      <c r="P189" s="186">
        <f>M189/C189*100</f>
        <v>100</v>
      </c>
    </row>
    <row r="190" spans="1:30" s="183" customFormat="1" ht="12.75" customHeight="1" x14ac:dyDescent="0.2">
      <c r="A190" s="153">
        <v>3121</v>
      </c>
      <c r="B190" s="185" t="s">
        <v>27</v>
      </c>
      <c r="C190" s="182">
        <f t="shared" si="89"/>
        <v>2750</v>
      </c>
      <c r="D190" s="186">
        <v>2750</v>
      </c>
      <c r="E190" s="186"/>
      <c r="F190" s="186"/>
      <c r="G190" s="186"/>
      <c r="H190" s="186"/>
      <c r="I190" s="186"/>
      <c r="J190" s="186"/>
      <c r="K190" s="186"/>
      <c r="L190" s="186"/>
      <c r="M190" s="186">
        <v>2750</v>
      </c>
      <c r="N190" s="186"/>
      <c r="O190" s="186"/>
      <c r="P190" s="186"/>
    </row>
    <row r="191" spans="1:30" s="183" customFormat="1" ht="12.75" customHeight="1" x14ac:dyDescent="0.2">
      <c r="A191" s="150">
        <v>313</v>
      </c>
      <c r="B191" s="184" t="s">
        <v>28</v>
      </c>
      <c r="C191" s="182">
        <f t="shared" si="89"/>
        <v>7095</v>
      </c>
      <c r="D191" s="186">
        <f>D192</f>
        <v>7095</v>
      </c>
      <c r="E191" s="186"/>
      <c r="F191" s="186"/>
      <c r="G191" s="186"/>
      <c r="H191" s="186"/>
      <c r="I191" s="186"/>
      <c r="J191" s="186"/>
      <c r="K191" s="186"/>
      <c r="L191" s="186"/>
      <c r="M191" s="182">
        <f>M192</f>
        <v>7094</v>
      </c>
      <c r="N191" s="186"/>
      <c r="O191" s="186"/>
      <c r="P191" s="186">
        <f>M191/C191*100</f>
        <v>99.985905567300918</v>
      </c>
    </row>
    <row r="192" spans="1:30" s="183" customFormat="1" ht="12.75" customHeight="1" x14ac:dyDescent="0.2">
      <c r="A192" s="153">
        <v>3132</v>
      </c>
      <c r="B192" s="185" t="s">
        <v>112</v>
      </c>
      <c r="C192" s="182">
        <f t="shared" si="89"/>
        <v>7095</v>
      </c>
      <c r="D192" s="186">
        <v>7095</v>
      </c>
      <c r="E192" s="186"/>
      <c r="F192" s="186"/>
      <c r="G192" s="186"/>
      <c r="H192" s="186"/>
      <c r="I192" s="186"/>
      <c r="J192" s="186"/>
      <c r="K192" s="186"/>
      <c r="L192" s="186"/>
      <c r="M192" s="186">
        <v>7094</v>
      </c>
      <c r="N192" s="186"/>
      <c r="O192" s="186"/>
      <c r="P192" s="186"/>
    </row>
    <row r="193" spans="1:30" s="183" customFormat="1" ht="12.75" hidden="1" customHeight="1" x14ac:dyDescent="0.2">
      <c r="A193" s="153"/>
      <c r="B193" s="185"/>
      <c r="C193" s="182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</row>
    <row r="194" spans="1:30" s="183" customFormat="1" ht="12.75" customHeight="1" x14ac:dyDescent="0.2">
      <c r="A194" s="150">
        <v>32</v>
      </c>
      <c r="B194" s="184" t="s">
        <v>29</v>
      </c>
      <c r="C194" s="182">
        <f t="shared" si="89"/>
        <v>2960</v>
      </c>
      <c r="D194" s="182">
        <f>D195</f>
        <v>2960</v>
      </c>
      <c r="E194" s="186"/>
      <c r="F194" s="186"/>
      <c r="G194" s="186"/>
      <c r="H194" s="186"/>
      <c r="I194" s="186"/>
      <c r="J194" s="186"/>
      <c r="K194" s="186"/>
      <c r="L194" s="186"/>
      <c r="M194" s="182">
        <f>M195</f>
        <v>2955</v>
      </c>
      <c r="N194" s="186"/>
      <c r="O194" s="186"/>
      <c r="P194" s="186">
        <f>M194/C194*100</f>
        <v>99.831081081081081</v>
      </c>
    </row>
    <row r="195" spans="1:30" s="183" customFormat="1" ht="12.75" customHeight="1" x14ac:dyDescent="0.2">
      <c r="A195" s="150">
        <v>321</v>
      </c>
      <c r="B195" s="184" t="s">
        <v>30</v>
      </c>
      <c r="C195" s="182">
        <f t="shared" ref="C195" si="90">SUM(D195:K195)</f>
        <v>2960</v>
      </c>
      <c r="D195" s="182">
        <f>D196+D197</f>
        <v>2960</v>
      </c>
      <c r="E195" s="186"/>
      <c r="F195" s="186"/>
      <c r="G195" s="186"/>
      <c r="H195" s="186"/>
      <c r="I195" s="186"/>
      <c r="J195" s="186"/>
      <c r="K195" s="186"/>
      <c r="L195" s="186"/>
      <c r="M195" s="182">
        <f>M196+M197</f>
        <v>2955</v>
      </c>
      <c r="N195" s="186"/>
      <c r="O195" s="186"/>
      <c r="P195" s="186">
        <f>M195/C195*100</f>
        <v>99.831081081081081</v>
      </c>
    </row>
    <row r="196" spans="1:30" s="183" customFormat="1" ht="12.75" customHeight="1" x14ac:dyDescent="0.2">
      <c r="A196" s="153">
        <v>3211</v>
      </c>
      <c r="B196" s="223" t="s">
        <v>131</v>
      </c>
      <c r="C196" s="182"/>
      <c r="D196" s="186">
        <v>200</v>
      </c>
      <c r="E196" s="186"/>
      <c r="F196" s="186"/>
      <c r="G196" s="186"/>
      <c r="H196" s="186"/>
      <c r="I196" s="186"/>
      <c r="J196" s="186"/>
      <c r="K196" s="186"/>
      <c r="L196" s="186"/>
      <c r="M196" s="186">
        <v>200</v>
      </c>
      <c r="N196" s="186"/>
      <c r="O196" s="186"/>
      <c r="P196" s="186"/>
    </row>
    <row r="197" spans="1:30" s="214" customFormat="1" ht="12.75" customHeight="1" x14ac:dyDescent="0.2">
      <c r="A197" s="153">
        <v>3212</v>
      </c>
      <c r="B197" s="185" t="s">
        <v>113</v>
      </c>
      <c r="C197" s="182">
        <f t="shared" ref="C197" si="91">SUM(D197:K197)</f>
        <v>2760</v>
      </c>
      <c r="D197" s="186">
        <v>2760</v>
      </c>
      <c r="E197" s="186"/>
      <c r="F197" s="186"/>
      <c r="G197" s="186"/>
      <c r="H197" s="186"/>
      <c r="I197" s="186"/>
      <c r="J197" s="186"/>
      <c r="K197" s="186"/>
      <c r="L197" s="186"/>
      <c r="M197" s="186">
        <v>2755</v>
      </c>
      <c r="N197" s="186"/>
      <c r="O197" s="186"/>
      <c r="P197" s="186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</row>
    <row r="198" spans="1:30" s="214" customFormat="1" ht="0.75" customHeight="1" x14ac:dyDescent="0.2">
      <c r="A198" s="215"/>
      <c r="B198" s="215"/>
      <c r="C198" s="182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</row>
    <row r="199" spans="1:30" s="183" customFormat="1" ht="12.75" hidden="1" customHeight="1" x14ac:dyDescent="0.2">
      <c r="A199" s="215"/>
      <c r="B199" s="216"/>
      <c r="C199" s="182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</row>
    <row r="200" spans="1:30" s="183" customFormat="1" ht="12.75" hidden="1" customHeight="1" x14ac:dyDescent="0.2">
      <c r="A200" s="215"/>
      <c r="B200" s="216"/>
      <c r="C200" s="182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</row>
    <row r="201" spans="1:30" s="211" customFormat="1" ht="12.75" customHeight="1" x14ac:dyDescent="0.2">
      <c r="A201" s="266" t="s">
        <v>106</v>
      </c>
      <c r="B201" s="267"/>
      <c r="C201" s="174">
        <f>C202</f>
        <v>107100</v>
      </c>
      <c r="D201" s="174">
        <f t="shared" ref="D201:E202" si="92">D202</f>
        <v>0</v>
      </c>
      <c r="E201" s="174">
        <f t="shared" si="92"/>
        <v>107100</v>
      </c>
      <c r="F201" s="203"/>
      <c r="G201" s="203"/>
      <c r="H201" s="203"/>
      <c r="I201" s="203"/>
      <c r="J201" s="203"/>
      <c r="K201" s="203"/>
      <c r="L201" s="203"/>
      <c r="M201" s="203">
        <f>M202</f>
        <v>107075</v>
      </c>
      <c r="N201" s="203"/>
      <c r="O201" s="203"/>
      <c r="P201" s="203"/>
    </row>
    <row r="202" spans="1:30" s="211" customFormat="1" ht="12.75" customHeight="1" x14ac:dyDescent="0.2">
      <c r="A202" s="167">
        <v>3</v>
      </c>
      <c r="B202" s="168" t="s">
        <v>24</v>
      </c>
      <c r="C202" s="162">
        <f>SUM(D202:K202)</f>
        <v>107100</v>
      </c>
      <c r="D202" s="162">
        <f t="shared" si="92"/>
        <v>0</v>
      </c>
      <c r="E202" s="162">
        <f t="shared" si="92"/>
        <v>107100</v>
      </c>
      <c r="F202" s="204"/>
      <c r="G202" s="204"/>
      <c r="H202" s="204"/>
      <c r="I202" s="204"/>
      <c r="J202" s="204"/>
      <c r="K202" s="204"/>
      <c r="L202" s="204"/>
      <c r="M202" s="204">
        <f>M203</f>
        <v>107075</v>
      </c>
      <c r="N202" s="204"/>
      <c r="O202" s="204"/>
      <c r="P202" s="204"/>
    </row>
    <row r="203" spans="1:30" s="211" customFormat="1" ht="12.75" customHeight="1" x14ac:dyDescent="0.2">
      <c r="A203" s="205">
        <v>37</v>
      </c>
      <c r="B203" s="206" t="s">
        <v>104</v>
      </c>
      <c r="C203" s="207">
        <f>C204</f>
        <v>107100</v>
      </c>
      <c r="D203" s="207">
        <f>D204</f>
        <v>0</v>
      </c>
      <c r="E203" s="207">
        <f>E204</f>
        <v>107100</v>
      </c>
      <c r="F203" s="207"/>
      <c r="G203" s="207"/>
      <c r="H203" s="207"/>
      <c r="I203" s="207"/>
      <c r="J203" s="207"/>
      <c r="K203" s="207"/>
      <c r="L203" s="207"/>
      <c r="M203" s="207">
        <f>M204</f>
        <v>107075</v>
      </c>
      <c r="N203" s="207"/>
      <c r="O203" s="207"/>
      <c r="P203" s="207"/>
    </row>
    <row r="204" spans="1:30" s="211" customFormat="1" x14ac:dyDescent="0.2">
      <c r="A204" s="153">
        <v>372</v>
      </c>
      <c r="B204" s="173" t="s">
        <v>105</v>
      </c>
      <c r="C204" s="182">
        <f t="shared" ref="C204" si="93">SUM(D204:K204)</f>
        <v>107100</v>
      </c>
      <c r="D204" s="152">
        <f>D205</f>
        <v>0</v>
      </c>
      <c r="E204" s="152">
        <f>E205</f>
        <v>107100</v>
      </c>
      <c r="F204" s="152"/>
      <c r="G204" s="152"/>
      <c r="H204" s="152"/>
      <c r="I204" s="152"/>
      <c r="J204" s="152"/>
      <c r="K204" s="152"/>
      <c r="L204" s="152"/>
      <c r="M204" s="152">
        <f>M205</f>
        <v>107075</v>
      </c>
      <c r="N204" s="152"/>
      <c r="O204" s="152"/>
      <c r="P204" s="152"/>
    </row>
    <row r="205" spans="1:30" s="211" customFormat="1" x14ac:dyDescent="0.2">
      <c r="A205" s="153">
        <v>3722</v>
      </c>
      <c r="B205" s="173" t="s">
        <v>105</v>
      </c>
      <c r="C205" s="182">
        <f>SUM(D205:K205)</f>
        <v>107100</v>
      </c>
      <c r="D205" s="152"/>
      <c r="E205" s="152">
        <v>107100</v>
      </c>
      <c r="F205" s="152"/>
      <c r="G205" s="152"/>
      <c r="H205" s="152"/>
      <c r="I205" s="152"/>
      <c r="J205" s="152"/>
      <c r="K205" s="152"/>
      <c r="L205" s="152"/>
      <c r="M205" s="152">
        <v>107075</v>
      </c>
      <c r="N205" s="152"/>
      <c r="O205" s="152"/>
      <c r="P205" s="152"/>
    </row>
    <row r="206" spans="1:30" s="211" customFormat="1" ht="0.75" customHeight="1" x14ac:dyDescent="0.2">
      <c r="A206" s="153"/>
      <c r="B206" s="173"/>
      <c r="C206" s="152">
        <f>SUM(D206:M206)</f>
        <v>0</v>
      </c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1:30" s="202" customFormat="1" ht="12.75" hidden="1" customHeight="1" x14ac:dyDescent="0.2">
      <c r="A207" s="266"/>
      <c r="B207" s="267"/>
      <c r="C207" s="174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30" s="202" customFormat="1" ht="12.75" hidden="1" customHeight="1" x14ac:dyDescent="0.2">
      <c r="A208" s="167"/>
      <c r="B208" s="168"/>
      <c r="C208" s="162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</row>
    <row r="209" spans="1:16" s="202" customFormat="1" ht="12.75" hidden="1" customHeight="1" x14ac:dyDescent="0.2">
      <c r="A209" s="205"/>
      <c r="B209" s="206"/>
      <c r="C209" s="182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</row>
    <row r="210" spans="1:16" hidden="1" x14ac:dyDescent="0.2">
      <c r="A210" s="153"/>
      <c r="B210" s="173"/>
      <c r="C210" s="18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1:16" s="202" customFormat="1" hidden="1" x14ac:dyDescent="0.2">
      <c r="A211" s="153"/>
      <c r="B211" s="173"/>
      <c r="C211" s="18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1:16" s="12" customFormat="1" ht="12.75" customHeight="1" x14ac:dyDescent="0.2">
      <c r="A212" s="262" t="s">
        <v>88</v>
      </c>
      <c r="B212" s="262"/>
      <c r="C212" s="158">
        <f t="shared" ref="C212:M212" si="94">C213+C223</f>
        <v>247640</v>
      </c>
      <c r="D212" s="158">
        <f t="shared" si="94"/>
        <v>150380</v>
      </c>
      <c r="E212" s="158">
        <f t="shared" si="94"/>
        <v>37000</v>
      </c>
      <c r="F212" s="158">
        <f t="shared" si="94"/>
        <v>57260</v>
      </c>
      <c r="G212" s="158">
        <f t="shared" si="94"/>
        <v>3000</v>
      </c>
      <c r="H212" s="158">
        <f t="shared" si="94"/>
        <v>0</v>
      </c>
      <c r="I212" s="158">
        <f t="shared" si="94"/>
        <v>0</v>
      </c>
      <c r="J212" s="158">
        <f t="shared" si="94"/>
        <v>0</v>
      </c>
      <c r="K212" s="158">
        <f t="shared" si="94"/>
        <v>0</v>
      </c>
      <c r="L212" s="158"/>
      <c r="M212" s="158">
        <f t="shared" si="94"/>
        <v>247838</v>
      </c>
      <c r="N212" s="158"/>
      <c r="O212" s="158"/>
      <c r="P212" s="158">
        <f>M212/C212*100</f>
        <v>100.07995477305766</v>
      </c>
    </row>
    <row r="213" spans="1:16" s="12" customFormat="1" ht="12.75" customHeight="1" x14ac:dyDescent="0.2">
      <c r="A213" s="175" t="s">
        <v>89</v>
      </c>
      <c r="B213" s="176"/>
      <c r="C213" s="174">
        <f>C214</f>
        <v>97260</v>
      </c>
      <c r="D213" s="174">
        <f t="shared" ref="D213:J213" si="95">D214</f>
        <v>0</v>
      </c>
      <c r="E213" s="174">
        <f t="shared" si="95"/>
        <v>37000</v>
      </c>
      <c r="F213" s="174">
        <f t="shared" si="95"/>
        <v>57260</v>
      </c>
      <c r="G213" s="174">
        <f t="shared" si="95"/>
        <v>3000</v>
      </c>
      <c r="H213" s="174">
        <f t="shared" si="95"/>
        <v>0</v>
      </c>
      <c r="I213" s="174">
        <f t="shared" si="95"/>
        <v>0</v>
      </c>
      <c r="J213" s="174">
        <f t="shared" si="95"/>
        <v>0</v>
      </c>
      <c r="K213" s="174">
        <v>0</v>
      </c>
      <c r="L213" s="174"/>
      <c r="M213" s="174">
        <f>M214</f>
        <v>97458</v>
      </c>
      <c r="N213" s="174"/>
      <c r="O213" s="174"/>
      <c r="P213" s="174">
        <f>M213/C213*100</f>
        <v>100.203578038248</v>
      </c>
    </row>
    <row r="214" spans="1:16" s="12" customFormat="1" ht="25.5" x14ac:dyDescent="0.2">
      <c r="A214" s="144">
        <v>4</v>
      </c>
      <c r="B214" s="161" t="s">
        <v>37</v>
      </c>
      <c r="C214" s="162">
        <f>C215</f>
        <v>97260</v>
      </c>
      <c r="D214" s="162">
        <f t="shared" ref="D214:I214" si="96">D215</f>
        <v>0</v>
      </c>
      <c r="E214" s="162">
        <f t="shared" si="96"/>
        <v>37000</v>
      </c>
      <c r="F214" s="162">
        <f t="shared" si="96"/>
        <v>57260</v>
      </c>
      <c r="G214" s="162">
        <f t="shared" si="96"/>
        <v>3000</v>
      </c>
      <c r="H214" s="162">
        <f t="shared" si="96"/>
        <v>0</v>
      </c>
      <c r="I214" s="162">
        <f t="shared" si="96"/>
        <v>0</v>
      </c>
      <c r="J214" s="162">
        <f>J215</f>
        <v>0</v>
      </c>
      <c r="K214" s="162">
        <v>0</v>
      </c>
      <c r="L214" s="162"/>
      <c r="M214" s="162">
        <f>M215</f>
        <v>97458</v>
      </c>
      <c r="N214" s="162"/>
      <c r="O214" s="162"/>
      <c r="P214" s="162">
        <f>M214/C214*100</f>
        <v>100.203578038248</v>
      </c>
    </row>
    <row r="215" spans="1:16" s="12" customFormat="1" ht="25.5" x14ac:dyDescent="0.2">
      <c r="A215" s="147">
        <v>42</v>
      </c>
      <c r="B215" s="148" t="s">
        <v>38</v>
      </c>
      <c r="C215" s="149">
        <f>C216+C220</f>
        <v>97260</v>
      </c>
      <c r="D215" s="149">
        <f t="shared" ref="D215:J215" si="97">D216+D220</f>
        <v>0</v>
      </c>
      <c r="E215" s="149">
        <f t="shared" si="97"/>
        <v>37000</v>
      </c>
      <c r="F215" s="149">
        <f t="shared" si="97"/>
        <v>57260</v>
      </c>
      <c r="G215" s="149">
        <f t="shared" si="97"/>
        <v>3000</v>
      </c>
      <c r="H215" s="149">
        <f t="shared" si="97"/>
        <v>0</v>
      </c>
      <c r="I215" s="149">
        <f t="shared" si="97"/>
        <v>0</v>
      </c>
      <c r="J215" s="149">
        <f t="shared" si="97"/>
        <v>0</v>
      </c>
      <c r="K215" s="149">
        <v>0</v>
      </c>
      <c r="L215" s="149"/>
      <c r="M215" s="149">
        <f>M216+M220</f>
        <v>97458</v>
      </c>
      <c r="N215" s="149"/>
      <c r="O215" s="149"/>
      <c r="P215" s="149">
        <f>M215/C215*100</f>
        <v>100.203578038248</v>
      </c>
    </row>
    <row r="216" spans="1:16" x14ac:dyDescent="0.2">
      <c r="A216" s="150">
        <v>422</v>
      </c>
      <c r="B216" s="151" t="s">
        <v>36</v>
      </c>
      <c r="C216" s="163">
        <f>C218</f>
        <v>54900</v>
      </c>
      <c r="D216" s="163">
        <f>D217+D218+D219</f>
        <v>0</v>
      </c>
      <c r="E216" s="163">
        <f t="shared" ref="E216" si="98">E217+E218+E219</f>
        <v>0</v>
      </c>
      <c r="F216" s="163">
        <f>F217+F218+F219</f>
        <v>54900</v>
      </c>
      <c r="G216" s="163">
        <f>G217+G218+G219</f>
        <v>0</v>
      </c>
      <c r="H216" s="163">
        <f>H217+H218+H219</f>
        <v>0</v>
      </c>
      <c r="I216" s="163">
        <f>I217+I218+I219</f>
        <v>0</v>
      </c>
      <c r="J216" s="163">
        <f>J217+J218+J219</f>
        <v>0</v>
      </c>
      <c r="K216" s="163">
        <v>0</v>
      </c>
      <c r="L216" s="163"/>
      <c r="M216" s="163">
        <f>M218</f>
        <v>54899</v>
      </c>
      <c r="N216" s="163"/>
      <c r="O216" s="163"/>
      <c r="P216" s="163">
        <f>M216/C216*100</f>
        <v>99.998178506375226</v>
      </c>
    </row>
    <row r="217" spans="1:16" ht="12.75" customHeight="1" x14ac:dyDescent="0.2">
      <c r="A217" s="153">
        <v>4221</v>
      </c>
      <c r="B217" s="154" t="s">
        <v>68</v>
      </c>
      <c r="C217" s="152">
        <f t="shared" ref="C217" si="99">SUM(D217:M217)</f>
        <v>0</v>
      </c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1:16" ht="12.75" customHeight="1" x14ac:dyDescent="0.2">
      <c r="A218" s="153">
        <v>4222</v>
      </c>
      <c r="B218" s="154" t="s">
        <v>69</v>
      </c>
      <c r="C218" s="152">
        <f>F218</f>
        <v>54900</v>
      </c>
      <c r="D218" s="152"/>
      <c r="E218" s="152"/>
      <c r="F218" s="152">
        <v>54900</v>
      </c>
      <c r="G218" s="152"/>
      <c r="H218" s="152"/>
      <c r="I218" s="152"/>
      <c r="J218" s="152"/>
      <c r="K218" s="152"/>
      <c r="L218" s="152"/>
      <c r="M218" s="186">
        <v>54899</v>
      </c>
      <c r="N218" s="152"/>
      <c r="O218" s="152"/>
      <c r="P218" s="186"/>
    </row>
    <row r="219" spans="1:16" s="12" customFormat="1" ht="12.75" customHeight="1" x14ac:dyDescent="0.2">
      <c r="A219" s="153">
        <v>4227</v>
      </c>
      <c r="B219" s="154" t="s">
        <v>70</v>
      </c>
      <c r="C219" s="152">
        <f t="shared" ref="C219:C229" si="100">SUM(D219:K219)</f>
        <v>0</v>
      </c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1:16" ht="25.5" x14ac:dyDescent="0.2">
      <c r="A220" s="150">
        <v>424</v>
      </c>
      <c r="B220" s="151" t="s">
        <v>39</v>
      </c>
      <c r="C220" s="163">
        <f t="shared" si="100"/>
        <v>42360</v>
      </c>
      <c r="D220" s="163">
        <f t="shared" ref="D220:J220" si="101">D221</f>
        <v>0</v>
      </c>
      <c r="E220" s="163">
        <f t="shared" si="101"/>
        <v>37000</v>
      </c>
      <c r="F220" s="163">
        <f t="shared" si="101"/>
        <v>2360</v>
      </c>
      <c r="G220" s="163">
        <f t="shared" si="101"/>
        <v>3000</v>
      </c>
      <c r="H220" s="163">
        <f t="shared" si="101"/>
        <v>0</v>
      </c>
      <c r="I220" s="163">
        <f t="shared" si="101"/>
        <v>0</v>
      </c>
      <c r="J220" s="163">
        <f t="shared" si="101"/>
        <v>0</v>
      </c>
      <c r="K220" s="163">
        <v>0</v>
      </c>
      <c r="L220" s="163"/>
      <c r="M220" s="163">
        <f>M221</f>
        <v>42559</v>
      </c>
      <c r="N220" s="163">
        <v>0</v>
      </c>
      <c r="O220" s="163"/>
      <c r="P220" s="163">
        <f>M220/C220*100</f>
        <v>100.46978281397546</v>
      </c>
    </row>
    <row r="221" spans="1:16" ht="12.75" customHeight="1" x14ac:dyDescent="0.2">
      <c r="A221" s="153">
        <v>4241</v>
      </c>
      <c r="B221" s="154" t="s">
        <v>71</v>
      </c>
      <c r="C221" s="152">
        <f t="shared" si="100"/>
        <v>42360</v>
      </c>
      <c r="D221" s="152"/>
      <c r="E221" s="152">
        <v>37000</v>
      </c>
      <c r="F221" s="152">
        <v>2360</v>
      </c>
      <c r="G221" s="152">
        <v>3000</v>
      </c>
      <c r="H221" s="152"/>
      <c r="I221" s="152"/>
      <c r="J221" s="152"/>
      <c r="K221" s="152"/>
      <c r="L221" s="152"/>
      <c r="M221" s="152">
        <v>42559</v>
      </c>
      <c r="N221" s="152"/>
      <c r="O221" s="152"/>
      <c r="P221" s="152"/>
    </row>
    <row r="222" spans="1:16" ht="0.75" customHeight="1" x14ac:dyDescent="0.2">
      <c r="A222" s="153"/>
      <c r="B222" s="154"/>
      <c r="C222" s="152">
        <f t="shared" si="100"/>
        <v>0</v>
      </c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1:16" s="12" customFormat="1" x14ac:dyDescent="0.2">
      <c r="A223" s="175" t="s">
        <v>80</v>
      </c>
      <c r="B223" s="176"/>
      <c r="C223" s="174">
        <f>'PLAN RASHODA I IZDATAKA'!C224</f>
        <v>150380</v>
      </c>
      <c r="D223" s="174">
        <f>'PLAN RASHODA I IZDATAKA'!D224</f>
        <v>150380</v>
      </c>
      <c r="E223" s="174">
        <f>'PLAN RASHODA I IZDATAKA'!E224</f>
        <v>0</v>
      </c>
      <c r="F223" s="174">
        <f>'PLAN RASHODA I IZDATAKA'!F224</f>
        <v>0</v>
      </c>
      <c r="G223" s="174">
        <f>'PLAN RASHODA I IZDATAKA'!G224</f>
        <v>0</v>
      </c>
      <c r="H223" s="174">
        <f>'PLAN RASHODA I IZDATAKA'!H224</f>
        <v>0</v>
      </c>
      <c r="I223" s="174">
        <f>'PLAN RASHODA I IZDATAKA'!I224</f>
        <v>0</v>
      </c>
      <c r="J223" s="174">
        <f>'PLAN RASHODA I IZDATAKA'!J224</f>
        <v>0</v>
      </c>
      <c r="K223" s="174">
        <v>0</v>
      </c>
      <c r="L223" s="174"/>
      <c r="M223" s="174">
        <f>M224</f>
        <v>150380</v>
      </c>
      <c r="N223" s="174">
        <f t="shared" ref="N223" si="102">N224+N236</f>
        <v>0</v>
      </c>
      <c r="O223" s="174"/>
      <c r="P223" s="174">
        <f>M223/C223*100</f>
        <v>100</v>
      </c>
    </row>
    <row r="224" spans="1:16" s="12" customFormat="1" ht="25.5" x14ac:dyDescent="0.2">
      <c r="A224" s="144">
        <v>4</v>
      </c>
      <c r="B224" s="161" t="s">
        <v>37</v>
      </c>
      <c r="C224" s="162">
        <f t="shared" si="100"/>
        <v>150380</v>
      </c>
      <c r="D224" s="162">
        <f>D225+D227</f>
        <v>150380</v>
      </c>
      <c r="E224" s="162">
        <f t="shared" ref="E224:J224" si="103">E226</f>
        <v>0</v>
      </c>
      <c r="F224" s="162">
        <f t="shared" si="103"/>
        <v>0</v>
      </c>
      <c r="G224" s="162">
        <f t="shared" si="103"/>
        <v>0</v>
      </c>
      <c r="H224" s="162">
        <f t="shared" si="103"/>
        <v>0</v>
      </c>
      <c r="I224" s="162">
        <f t="shared" si="103"/>
        <v>0</v>
      </c>
      <c r="J224" s="162">
        <f t="shared" si="103"/>
        <v>0</v>
      </c>
      <c r="K224" s="162">
        <v>0</v>
      </c>
      <c r="L224" s="162"/>
      <c r="M224" s="162">
        <f>M225</f>
        <v>150380</v>
      </c>
      <c r="N224" s="162"/>
      <c r="O224" s="162"/>
      <c r="P224" s="162">
        <f>M224/C224*100</f>
        <v>100</v>
      </c>
    </row>
    <row r="225" spans="1:16" s="12" customFormat="1" ht="25.5" x14ac:dyDescent="0.2">
      <c r="A225" s="144">
        <v>42</v>
      </c>
      <c r="B225" s="148" t="s">
        <v>38</v>
      </c>
      <c r="C225" s="162">
        <f>C226</f>
        <v>150380</v>
      </c>
      <c r="D225" s="162">
        <f>D226</f>
        <v>150380</v>
      </c>
      <c r="E225" s="162"/>
      <c r="F225" s="162"/>
      <c r="G225" s="162"/>
      <c r="H225" s="162"/>
      <c r="I225" s="162"/>
      <c r="J225" s="162"/>
      <c r="K225" s="162"/>
      <c r="L225" s="162"/>
      <c r="M225" s="162">
        <f>M226</f>
        <v>150380</v>
      </c>
      <c r="N225" s="162"/>
      <c r="O225" s="162"/>
      <c r="P225" s="162">
        <f>M225/C225*100</f>
        <v>100</v>
      </c>
    </row>
    <row r="226" spans="1:16" s="12" customFormat="1" x14ac:dyDescent="0.2">
      <c r="A226" s="180">
        <v>421</v>
      </c>
      <c r="B226" s="209" t="s">
        <v>119</v>
      </c>
      <c r="C226" s="182">
        <f t="shared" si="100"/>
        <v>150380</v>
      </c>
      <c r="D226" s="182">
        <v>150380</v>
      </c>
      <c r="E226" s="182">
        <f t="shared" ref="D226:J227" si="104">E228</f>
        <v>0</v>
      </c>
      <c r="F226" s="182">
        <f t="shared" si="104"/>
        <v>0</v>
      </c>
      <c r="G226" s="182">
        <f t="shared" si="104"/>
        <v>0</v>
      </c>
      <c r="H226" s="182">
        <f t="shared" si="104"/>
        <v>0</v>
      </c>
      <c r="I226" s="182">
        <f t="shared" si="104"/>
        <v>0</v>
      </c>
      <c r="J226" s="182">
        <f t="shared" si="104"/>
        <v>0</v>
      </c>
      <c r="K226" s="182">
        <v>0</v>
      </c>
      <c r="L226" s="182"/>
      <c r="M226" s="182">
        <v>150380</v>
      </c>
      <c r="N226" s="182"/>
      <c r="O226" s="182"/>
      <c r="P226" s="182"/>
    </row>
    <row r="227" spans="1:16" s="12" customFormat="1" ht="25.5" x14ac:dyDescent="0.2">
      <c r="A227" s="147">
        <v>45</v>
      </c>
      <c r="B227" s="148" t="s">
        <v>75</v>
      </c>
      <c r="C227" s="149">
        <f t="shared" ref="C227" si="105">SUM(D227:K227)</f>
        <v>0</v>
      </c>
      <c r="D227" s="149">
        <f t="shared" si="104"/>
        <v>0</v>
      </c>
      <c r="E227" s="149">
        <f t="shared" si="104"/>
        <v>0</v>
      </c>
      <c r="F227" s="149">
        <f t="shared" si="104"/>
        <v>0</v>
      </c>
      <c r="G227" s="149">
        <f t="shared" si="104"/>
        <v>0</v>
      </c>
      <c r="H227" s="149">
        <f t="shared" si="104"/>
        <v>0</v>
      </c>
      <c r="I227" s="149">
        <f t="shared" si="104"/>
        <v>0</v>
      </c>
      <c r="J227" s="149">
        <f t="shared" si="104"/>
        <v>0</v>
      </c>
      <c r="K227" s="149">
        <v>0</v>
      </c>
      <c r="L227" s="149"/>
      <c r="M227" s="149"/>
      <c r="N227" s="149"/>
      <c r="O227" s="149"/>
      <c r="P227" s="149"/>
    </row>
    <row r="228" spans="1:16" s="12" customFormat="1" ht="25.5" x14ac:dyDescent="0.2">
      <c r="A228" s="150">
        <v>451</v>
      </c>
      <c r="B228" s="151" t="s">
        <v>76</v>
      </c>
      <c r="C228" s="163">
        <f t="shared" si="100"/>
        <v>0</v>
      </c>
      <c r="D228" s="163">
        <f t="shared" ref="D228:J228" si="106">D229</f>
        <v>0</v>
      </c>
      <c r="E228" s="163">
        <f t="shared" si="106"/>
        <v>0</v>
      </c>
      <c r="F228" s="163">
        <f t="shared" si="106"/>
        <v>0</v>
      </c>
      <c r="G228" s="163">
        <f t="shared" si="106"/>
        <v>0</v>
      </c>
      <c r="H228" s="163">
        <f t="shared" si="106"/>
        <v>0</v>
      </c>
      <c r="I228" s="163">
        <f t="shared" si="106"/>
        <v>0</v>
      </c>
      <c r="J228" s="163">
        <f t="shared" si="106"/>
        <v>0</v>
      </c>
      <c r="K228" s="163">
        <v>0</v>
      </c>
      <c r="L228" s="163"/>
      <c r="M228" s="163"/>
      <c r="N228" s="163"/>
      <c r="O228" s="163"/>
      <c r="P228" s="163"/>
    </row>
    <row r="229" spans="1:16" ht="22.5" customHeight="1" x14ac:dyDescent="0.2">
      <c r="A229" s="153">
        <v>4511</v>
      </c>
      <c r="B229" s="154" t="s">
        <v>76</v>
      </c>
      <c r="C229" s="152">
        <f t="shared" si="100"/>
        <v>0</v>
      </c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1:16" ht="12.75" hidden="1" customHeight="1" x14ac:dyDescent="0.2">
      <c r="A230" s="153"/>
      <c r="B230" s="154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1:16" ht="27" customHeight="1" x14ac:dyDescent="0.2">
      <c r="A231" s="263" t="s">
        <v>84</v>
      </c>
      <c r="B231" s="263"/>
      <c r="C231" s="158">
        <f t="shared" ref="C231:C237" si="107">SUM(D231:K231)</f>
        <v>0</v>
      </c>
      <c r="D231" s="158">
        <f t="shared" ref="D231:J231" si="108">D232</f>
        <v>0</v>
      </c>
      <c r="E231" s="158">
        <f t="shared" si="108"/>
        <v>0</v>
      </c>
      <c r="F231" s="158">
        <f t="shared" si="108"/>
        <v>0</v>
      </c>
      <c r="G231" s="158">
        <f t="shared" si="108"/>
        <v>0</v>
      </c>
      <c r="H231" s="158">
        <f t="shared" si="108"/>
        <v>0</v>
      </c>
      <c r="I231" s="158">
        <f t="shared" si="108"/>
        <v>0</v>
      </c>
      <c r="J231" s="158">
        <f t="shared" si="108"/>
        <v>0</v>
      </c>
      <c r="K231" s="158">
        <v>0</v>
      </c>
      <c r="L231" s="158"/>
      <c r="M231" s="158"/>
      <c r="N231" s="158">
        <v>0</v>
      </c>
      <c r="O231" s="158"/>
      <c r="P231" s="158"/>
    </row>
    <row r="232" spans="1:16" ht="21.75" customHeight="1" x14ac:dyDescent="0.2">
      <c r="A232" s="260" t="s">
        <v>85</v>
      </c>
      <c r="B232" s="260"/>
      <c r="C232" s="160">
        <f t="shared" si="107"/>
        <v>0</v>
      </c>
      <c r="D232" s="160">
        <f t="shared" ref="D232:J232" si="109">D233</f>
        <v>0</v>
      </c>
      <c r="E232" s="160">
        <f t="shared" si="109"/>
        <v>0</v>
      </c>
      <c r="F232" s="160">
        <f t="shared" si="109"/>
        <v>0</v>
      </c>
      <c r="G232" s="160">
        <f t="shared" si="109"/>
        <v>0</v>
      </c>
      <c r="H232" s="160">
        <f t="shared" si="109"/>
        <v>0</v>
      </c>
      <c r="I232" s="160">
        <f t="shared" si="109"/>
        <v>0</v>
      </c>
      <c r="J232" s="160">
        <f t="shared" si="109"/>
        <v>0</v>
      </c>
      <c r="K232" s="160">
        <v>0</v>
      </c>
      <c r="L232" s="160"/>
      <c r="M232" s="160"/>
      <c r="N232" s="160">
        <v>0</v>
      </c>
      <c r="O232" s="160"/>
      <c r="P232" s="160"/>
    </row>
    <row r="233" spans="1:16" ht="12" customHeight="1" x14ac:dyDescent="0.2">
      <c r="A233" s="177">
        <v>3</v>
      </c>
      <c r="B233" s="168" t="s">
        <v>24</v>
      </c>
      <c r="C233" s="162">
        <f t="shared" si="107"/>
        <v>0</v>
      </c>
      <c r="D233" s="162">
        <f t="shared" ref="D233:J233" si="110">D234</f>
        <v>0</v>
      </c>
      <c r="E233" s="162">
        <f t="shared" si="110"/>
        <v>0</v>
      </c>
      <c r="F233" s="162">
        <f t="shared" si="110"/>
        <v>0</v>
      </c>
      <c r="G233" s="162">
        <f t="shared" si="110"/>
        <v>0</v>
      </c>
      <c r="H233" s="162">
        <f t="shared" si="110"/>
        <v>0</v>
      </c>
      <c r="I233" s="162">
        <f t="shared" si="110"/>
        <v>0</v>
      </c>
      <c r="J233" s="162">
        <f t="shared" si="110"/>
        <v>0</v>
      </c>
      <c r="K233" s="162">
        <v>0</v>
      </c>
      <c r="L233" s="162"/>
      <c r="M233" s="162"/>
      <c r="N233" s="162">
        <v>0</v>
      </c>
      <c r="O233" s="162"/>
      <c r="P233" s="162"/>
    </row>
    <row r="234" spans="1:16" x14ac:dyDescent="0.2">
      <c r="A234" s="169">
        <v>32</v>
      </c>
      <c r="B234" s="170" t="s">
        <v>29</v>
      </c>
      <c r="C234" s="149">
        <f t="shared" si="107"/>
        <v>0</v>
      </c>
      <c r="D234" s="149">
        <f t="shared" ref="D234:J234" si="111">D235</f>
        <v>0</v>
      </c>
      <c r="E234" s="149">
        <f t="shared" si="111"/>
        <v>0</v>
      </c>
      <c r="F234" s="149">
        <f t="shared" si="111"/>
        <v>0</v>
      </c>
      <c r="G234" s="149">
        <f t="shared" si="111"/>
        <v>0</v>
      </c>
      <c r="H234" s="149">
        <f t="shared" si="111"/>
        <v>0</v>
      </c>
      <c r="I234" s="149">
        <f t="shared" si="111"/>
        <v>0</v>
      </c>
      <c r="J234" s="149">
        <f t="shared" si="111"/>
        <v>0</v>
      </c>
      <c r="K234" s="149">
        <v>0</v>
      </c>
      <c r="L234" s="149"/>
      <c r="M234" s="149"/>
      <c r="N234" s="149">
        <v>0</v>
      </c>
      <c r="O234" s="149"/>
      <c r="P234" s="149"/>
    </row>
    <row r="235" spans="1:16" x14ac:dyDescent="0.2">
      <c r="A235" s="171">
        <v>323</v>
      </c>
      <c r="B235" s="172" t="s">
        <v>32</v>
      </c>
      <c r="C235" s="163">
        <f t="shared" si="107"/>
        <v>0</v>
      </c>
      <c r="D235" s="163">
        <f t="shared" ref="D235:J235" si="112">D236</f>
        <v>0</v>
      </c>
      <c r="E235" s="163">
        <f t="shared" si="112"/>
        <v>0</v>
      </c>
      <c r="F235" s="163">
        <f t="shared" si="112"/>
        <v>0</v>
      </c>
      <c r="G235" s="163">
        <f t="shared" si="112"/>
        <v>0</v>
      </c>
      <c r="H235" s="163">
        <f t="shared" si="112"/>
        <v>0</v>
      </c>
      <c r="I235" s="163">
        <f t="shared" si="112"/>
        <v>0</v>
      </c>
      <c r="J235" s="163">
        <f t="shared" si="112"/>
        <v>0</v>
      </c>
      <c r="K235" s="163">
        <v>0</v>
      </c>
      <c r="L235" s="163"/>
      <c r="M235" s="163"/>
      <c r="N235" s="163">
        <v>0</v>
      </c>
      <c r="O235" s="163"/>
      <c r="P235" s="163"/>
    </row>
    <row r="236" spans="1:16" ht="12" customHeight="1" x14ac:dyDescent="0.2">
      <c r="A236" s="153">
        <v>3232</v>
      </c>
      <c r="B236" s="154" t="s">
        <v>56</v>
      </c>
      <c r="C236" s="152">
        <f t="shared" si="107"/>
        <v>0</v>
      </c>
      <c r="D236" s="152"/>
      <c r="E236" s="152">
        <v>0</v>
      </c>
      <c r="F236" s="152">
        <v>0</v>
      </c>
      <c r="G236" s="152">
        <v>0</v>
      </c>
      <c r="H236" s="152">
        <v>0</v>
      </c>
      <c r="I236" s="152">
        <v>0</v>
      </c>
      <c r="J236" s="152">
        <v>0</v>
      </c>
      <c r="K236" s="152">
        <v>0</v>
      </c>
      <c r="L236" s="152"/>
      <c r="M236" s="152"/>
      <c r="N236" s="152">
        <v>0</v>
      </c>
      <c r="O236" s="152"/>
      <c r="P236" s="152"/>
    </row>
    <row r="237" spans="1:16" hidden="1" x14ac:dyDescent="0.2">
      <c r="A237" s="153"/>
      <c r="B237" s="154"/>
      <c r="C237" s="152">
        <f t="shared" si="107"/>
        <v>0</v>
      </c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1:16" s="12" customFormat="1" x14ac:dyDescent="0.2">
      <c r="A238" s="268" t="s">
        <v>74</v>
      </c>
      <c r="B238" s="268"/>
      <c r="C238" s="178">
        <f>C231+C212+C110+C78+C71+C25+C6</f>
        <v>9119731</v>
      </c>
      <c r="D238" s="178">
        <f>D231+D212+D110+D78+D71+D25+D6</f>
        <v>665789</v>
      </c>
      <c r="E238" s="178">
        <f>E212+E110+E25+E6</f>
        <v>7601140</v>
      </c>
      <c r="F238" s="178">
        <f>F6+F25+F71+F78+F100+F212+F231</f>
        <v>91105</v>
      </c>
      <c r="G238" s="178">
        <f>G231+G212+G110+G78+G71+G25+G6</f>
        <v>378177</v>
      </c>
      <c r="H238" s="178">
        <f>H231+H212+H110+H78+H71+H25+H6</f>
        <v>212600</v>
      </c>
      <c r="I238" s="178">
        <f>I6+I25+I71+I78+I100+I212+I231</f>
        <v>540</v>
      </c>
      <c r="J238" s="178">
        <f>J231+J212+J110+J78+J71+J25+J6</f>
        <v>47060</v>
      </c>
      <c r="K238" s="178">
        <f>K231+K212+K110+K78+K71+K25</f>
        <v>123320</v>
      </c>
      <c r="L238" s="178"/>
      <c r="M238" s="178">
        <f>M231+M212+M110+M78+M71+M25+M6</f>
        <v>9120106</v>
      </c>
      <c r="N238" s="178">
        <f>N231+N212+N110+N78+N71+N25+N6</f>
        <v>0</v>
      </c>
      <c r="O238" s="178"/>
      <c r="P238" s="178">
        <f>M238/C238*100</f>
        <v>100.00411196339014</v>
      </c>
    </row>
    <row r="239" spans="1:16" x14ac:dyDescent="0.2">
      <c r="A239" s="86"/>
      <c r="B239" s="15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idden="1" x14ac:dyDescent="0.2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 x14ac:dyDescent="0.2">
      <c r="A241" s="87"/>
      <c r="B241" s="15" t="s">
        <v>133</v>
      </c>
      <c r="C241" s="226">
        <v>531546.26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 x14ac:dyDescent="0.2">
      <c r="A242" s="87"/>
      <c r="B242" s="15"/>
      <c r="C242" s="226">
        <v>425201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 x14ac:dyDescent="0.2">
      <c r="A243" s="87"/>
      <c r="B243" s="15" t="s">
        <v>134</v>
      </c>
      <c r="C243" s="226">
        <f>C241-C242</f>
        <v>106345.26000000001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 x14ac:dyDescent="0.2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 x14ac:dyDescent="0.2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 x14ac:dyDescent="0.2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 x14ac:dyDescent="0.2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 x14ac:dyDescent="0.2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 x14ac:dyDescent="0.2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 x14ac:dyDescent="0.2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 x14ac:dyDescent="0.2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 x14ac:dyDescent="0.2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 x14ac:dyDescent="0.2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 x14ac:dyDescent="0.2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 x14ac:dyDescent="0.2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 x14ac:dyDescent="0.2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 x14ac:dyDescent="0.2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 x14ac:dyDescent="0.2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 x14ac:dyDescent="0.2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 x14ac:dyDescent="0.2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 x14ac:dyDescent="0.2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 x14ac:dyDescent="0.2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 x14ac:dyDescent="0.2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 x14ac:dyDescent="0.2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 x14ac:dyDescent="0.2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 x14ac:dyDescent="0.2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 x14ac:dyDescent="0.2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 x14ac:dyDescent="0.2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 x14ac:dyDescent="0.2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 x14ac:dyDescent="0.2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 x14ac:dyDescent="0.2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 x14ac:dyDescent="0.2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 x14ac:dyDescent="0.2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 x14ac:dyDescent="0.2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 x14ac:dyDescent="0.2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 x14ac:dyDescent="0.2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 x14ac:dyDescent="0.2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 x14ac:dyDescent="0.2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 x14ac:dyDescent="0.2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 x14ac:dyDescent="0.2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 x14ac:dyDescent="0.2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 x14ac:dyDescent="0.2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 x14ac:dyDescent="0.2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 x14ac:dyDescent="0.2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 x14ac:dyDescent="0.2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 x14ac:dyDescent="0.2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 x14ac:dyDescent="0.2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 x14ac:dyDescent="0.2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 x14ac:dyDescent="0.2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 x14ac:dyDescent="0.2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 x14ac:dyDescent="0.2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 x14ac:dyDescent="0.2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 x14ac:dyDescent="0.2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 x14ac:dyDescent="0.2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 x14ac:dyDescent="0.2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 x14ac:dyDescent="0.2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 x14ac:dyDescent="0.2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 x14ac:dyDescent="0.2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 x14ac:dyDescent="0.2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 x14ac:dyDescent="0.2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 x14ac:dyDescent="0.2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 x14ac:dyDescent="0.2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 x14ac:dyDescent="0.2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 x14ac:dyDescent="0.2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 x14ac:dyDescent="0.2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 x14ac:dyDescent="0.2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 x14ac:dyDescent="0.2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 x14ac:dyDescent="0.2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 x14ac:dyDescent="0.2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 x14ac:dyDescent="0.2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 x14ac:dyDescent="0.2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 x14ac:dyDescent="0.2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 x14ac:dyDescent="0.2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 x14ac:dyDescent="0.2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 x14ac:dyDescent="0.2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 x14ac:dyDescent="0.2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 x14ac:dyDescent="0.2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 x14ac:dyDescent="0.2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 x14ac:dyDescent="0.2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 x14ac:dyDescent="0.2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 x14ac:dyDescent="0.2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 x14ac:dyDescent="0.2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 x14ac:dyDescent="0.2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 x14ac:dyDescent="0.2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 x14ac:dyDescent="0.2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 x14ac:dyDescent="0.2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 x14ac:dyDescent="0.2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 x14ac:dyDescent="0.2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 x14ac:dyDescent="0.2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 x14ac:dyDescent="0.2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 x14ac:dyDescent="0.2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 x14ac:dyDescent="0.2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 x14ac:dyDescent="0.2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 x14ac:dyDescent="0.2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 x14ac:dyDescent="0.2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 x14ac:dyDescent="0.2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 x14ac:dyDescent="0.2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 x14ac:dyDescent="0.2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 x14ac:dyDescent="0.2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 x14ac:dyDescent="0.2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 x14ac:dyDescent="0.2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 x14ac:dyDescent="0.2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 x14ac:dyDescent="0.2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 x14ac:dyDescent="0.2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 x14ac:dyDescent="0.2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 x14ac:dyDescent="0.2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 x14ac:dyDescent="0.2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 x14ac:dyDescent="0.2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 x14ac:dyDescent="0.2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 x14ac:dyDescent="0.2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 x14ac:dyDescent="0.2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 x14ac:dyDescent="0.2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 x14ac:dyDescent="0.2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 x14ac:dyDescent="0.2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 x14ac:dyDescent="0.2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 x14ac:dyDescent="0.2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 x14ac:dyDescent="0.2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 x14ac:dyDescent="0.2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 x14ac:dyDescent="0.2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 x14ac:dyDescent="0.2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 x14ac:dyDescent="0.2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 x14ac:dyDescent="0.2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 x14ac:dyDescent="0.2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 x14ac:dyDescent="0.2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 x14ac:dyDescent="0.2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 x14ac:dyDescent="0.2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 x14ac:dyDescent="0.2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 x14ac:dyDescent="0.2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 x14ac:dyDescent="0.2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 x14ac:dyDescent="0.2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 x14ac:dyDescent="0.2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 x14ac:dyDescent="0.2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 x14ac:dyDescent="0.2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 x14ac:dyDescent="0.2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 x14ac:dyDescent="0.2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 x14ac:dyDescent="0.2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 x14ac:dyDescent="0.2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 x14ac:dyDescent="0.2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 x14ac:dyDescent="0.2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 x14ac:dyDescent="0.2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 x14ac:dyDescent="0.2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 x14ac:dyDescent="0.2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 x14ac:dyDescent="0.2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 x14ac:dyDescent="0.2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 x14ac:dyDescent="0.2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 x14ac:dyDescent="0.2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 x14ac:dyDescent="0.2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 x14ac:dyDescent="0.2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 x14ac:dyDescent="0.2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 x14ac:dyDescent="0.2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 x14ac:dyDescent="0.2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 x14ac:dyDescent="0.2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 x14ac:dyDescent="0.2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 x14ac:dyDescent="0.2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 x14ac:dyDescent="0.2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 x14ac:dyDescent="0.2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 x14ac:dyDescent="0.2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 x14ac:dyDescent="0.2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 x14ac:dyDescent="0.2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 x14ac:dyDescent="0.2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 x14ac:dyDescent="0.2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 x14ac:dyDescent="0.2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 x14ac:dyDescent="0.2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 x14ac:dyDescent="0.2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 x14ac:dyDescent="0.2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 x14ac:dyDescent="0.2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 x14ac:dyDescent="0.2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 x14ac:dyDescent="0.2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 x14ac:dyDescent="0.2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 x14ac:dyDescent="0.2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 x14ac:dyDescent="0.2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 x14ac:dyDescent="0.2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 x14ac:dyDescent="0.2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 x14ac:dyDescent="0.2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 x14ac:dyDescent="0.2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 x14ac:dyDescent="0.2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 x14ac:dyDescent="0.2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 x14ac:dyDescent="0.2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 x14ac:dyDescent="0.2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 x14ac:dyDescent="0.2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 x14ac:dyDescent="0.2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 x14ac:dyDescent="0.2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 x14ac:dyDescent="0.2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 x14ac:dyDescent="0.2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 x14ac:dyDescent="0.2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 x14ac:dyDescent="0.2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 x14ac:dyDescent="0.2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 x14ac:dyDescent="0.2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 x14ac:dyDescent="0.2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 x14ac:dyDescent="0.2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 x14ac:dyDescent="0.2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 x14ac:dyDescent="0.2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 x14ac:dyDescent="0.2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 x14ac:dyDescent="0.2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 x14ac:dyDescent="0.2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 x14ac:dyDescent="0.2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 x14ac:dyDescent="0.2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 x14ac:dyDescent="0.2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 x14ac:dyDescent="0.2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 x14ac:dyDescent="0.2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 x14ac:dyDescent="0.2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 x14ac:dyDescent="0.2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 x14ac:dyDescent="0.2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 x14ac:dyDescent="0.2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 x14ac:dyDescent="0.2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 x14ac:dyDescent="0.2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 x14ac:dyDescent="0.2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 x14ac:dyDescent="0.2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 x14ac:dyDescent="0.2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 x14ac:dyDescent="0.2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 x14ac:dyDescent="0.2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 x14ac:dyDescent="0.2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 x14ac:dyDescent="0.2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 x14ac:dyDescent="0.2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 x14ac:dyDescent="0.2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 x14ac:dyDescent="0.2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 x14ac:dyDescent="0.2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 x14ac:dyDescent="0.2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 x14ac:dyDescent="0.2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 x14ac:dyDescent="0.2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 x14ac:dyDescent="0.2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 x14ac:dyDescent="0.2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 x14ac:dyDescent="0.2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 x14ac:dyDescent="0.2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 x14ac:dyDescent="0.2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 x14ac:dyDescent="0.2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 x14ac:dyDescent="0.2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 x14ac:dyDescent="0.2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 x14ac:dyDescent="0.2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 x14ac:dyDescent="0.2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 x14ac:dyDescent="0.2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 x14ac:dyDescent="0.2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 x14ac:dyDescent="0.2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 x14ac:dyDescent="0.2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  <row r="475" spans="1:16" x14ac:dyDescent="0.2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99"/>
      <c r="O475" s="199"/>
      <c r="P475" s="199"/>
    </row>
    <row r="476" spans="1:16" x14ac:dyDescent="0.2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99"/>
      <c r="O476" s="199"/>
      <c r="P476" s="199"/>
    </row>
    <row r="477" spans="1:16" x14ac:dyDescent="0.2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99"/>
      <c r="O477" s="199"/>
      <c r="P477" s="199"/>
    </row>
    <row r="478" spans="1:16" x14ac:dyDescent="0.2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99"/>
      <c r="O478" s="199"/>
      <c r="P478" s="199"/>
    </row>
    <row r="479" spans="1:16" x14ac:dyDescent="0.2">
      <c r="A479" s="87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99"/>
      <c r="O479" s="199"/>
      <c r="P479" s="199"/>
    </row>
    <row r="480" spans="1:16" x14ac:dyDescent="0.2">
      <c r="A480" s="87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99"/>
      <c r="O480" s="199"/>
      <c r="P480" s="199"/>
    </row>
    <row r="481" spans="1:16" x14ac:dyDescent="0.2">
      <c r="A481" s="87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99"/>
      <c r="O481" s="199"/>
      <c r="P481" s="199"/>
    </row>
    <row r="482" spans="1:16" x14ac:dyDescent="0.2">
      <c r="A482" s="87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99"/>
      <c r="O482" s="199"/>
      <c r="P482" s="199"/>
    </row>
    <row r="483" spans="1:16" x14ac:dyDescent="0.2">
      <c r="A483" s="87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99"/>
      <c r="O483" s="199"/>
      <c r="P483" s="199"/>
    </row>
    <row r="484" spans="1:16" x14ac:dyDescent="0.2">
      <c r="A484" s="87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99"/>
      <c r="O484" s="199"/>
      <c r="P484" s="199"/>
    </row>
    <row r="485" spans="1:16" x14ac:dyDescent="0.2">
      <c r="A485" s="87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99"/>
      <c r="O485" s="199"/>
      <c r="P485" s="199"/>
    </row>
    <row r="486" spans="1:16" x14ac:dyDescent="0.2">
      <c r="A486" s="87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99"/>
      <c r="O486" s="199"/>
      <c r="P486" s="199"/>
    </row>
    <row r="487" spans="1:16" x14ac:dyDescent="0.2">
      <c r="A487" s="87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99"/>
      <c r="O487" s="199"/>
      <c r="P487" s="199"/>
    </row>
    <row r="488" spans="1:16" x14ac:dyDescent="0.2">
      <c r="A488" s="87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99"/>
      <c r="O488" s="199"/>
      <c r="P488" s="199"/>
    </row>
    <row r="489" spans="1:16" x14ac:dyDescent="0.2">
      <c r="A489" s="87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99"/>
      <c r="O489" s="199"/>
      <c r="P489" s="199"/>
    </row>
    <row r="490" spans="1:16" x14ac:dyDescent="0.2">
      <c r="A490" s="87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99"/>
      <c r="O490" s="199"/>
      <c r="P490" s="199"/>
    </row>
    <row r="491" spans="1:16" x14ac:dyDescent="0.2">
      <c r="A491" s="87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99"/>
      <c r="O491" s="199"/>
      <c r="P491" s="199"/>
    </row>
    <row r="492" spans="1:16" x14ac:dyDescent="0.2">
      <c r="A492" s="87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99"/>
      <c r="O492" s="199"/>
      <c r="P492" s="199"/>
    </row>
    <row r="493" spans="1:16" x14ac:dyDescent="0.2">
      <c r="A493" s="87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99"/>
      <c r="O493" s="199"/>
      <c r="P493" s="199"/>
    </row>
    <row r="494" spans="1:16" x14ac:dyDescent="0.2">
      <c r="A494" s="87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99"/>
      <c r="O494" s="199"/>
      <c r="P494" s="199"/>
    </row>
    <row r="495" spans="1:16" x14ac:dyDescent="0.2">
      <c r="A495" s="87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99"/>
      <c r="O495" s="199"/>
      <c r="P495" s="199"/>
    </row>
    <row r="496" spans="1:16" x14ac:dyDescent="0.2">
      <c r="A496" s="87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99"/>
      <c r="O496" s="199"/>
      <c r="P496" s="199"/>
    </row>
    <row r="497" spans="1:16" x14ac:dyDescent="0.2">
      <c r="A497" s="87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99"/>
      <c r="O497" s="199"/>
      <c r="P497" s="199"/>
    </row>
    <row r="498" spans="1:16" x14ac:dyDescent="0.2">
      <c r="A498" s="87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99"/>
      <c r="O498" s="199"/>
      <c r="P498" s="199"/>
    </row>
    <row r="499" spans="1:16" x14ac:dyDescent="0.2">
      <c r="A499" s="87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99"/>
      <c r="O499" s="199"/>
      <c r="P499" s="199"/>
    </row>
    <row r="500" spans="1:16" x14ac:dyDescent="0.2">
      <c r="A500" s="87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99"/>
      <c r="O500" s="199"/>
      <c r="P500" s="199"/>
    </row>
    <row r="501" spans="1:16" x14ac:dyDescent="0.2">
      <c r="A501" s="87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99"/>
      <c r="O501" s="199"/>
      <c r="P501" s="199"/>
    </row>
    <row r="502" spans="1:16" x14ac:dyDescent="0.2">
      <c r="A502" s="87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99"/>
      <c r="O502" s="199"/>
      <c r="P502" s="199"/>
    </row>
    <row r="503" spans="1:16" x14ac:dyDescent="0.2">
      <c r="A503" s="87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99"/>
      <c r="O503" s="199"/>
      <c r="P503" s="199"/>
    </row>
    <row r="504" spans="1:16" x14ac:dyDescent="0.2">
      <c r="A504" s="87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99"/>
      <c r="O504" s="199"/>
      <c r="P504" s="199"/>
    </row>
    <row r="505" spans="1:16" x14ac:dyDescent="0.2">
      <c r="A505" s="87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99"/>
      <c r="O505" s="199"/>
      <c r="P505" s="199"/>
    </row>
    <row r="506" spans="1:16" x14ac:dyDescent="0.2">
      <c r="A506" s="87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99"/>
      <c r="O506" s="199"/>
      <c r="P506" s="199"/>
    </row>
    <row r="507" spans="1:16" x14ac:dyDescent="0.2">
      <c r="A507" s="87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99"/>
      <c r="O507" s="199"/>
      <c r="P507" s="199"/>
    </row>
    <row r="508" spans="1:16" x14ac:dyDescent="0.2">
      <c r="A508" s="87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99"/>
      <c r="O508" s="199"/>
      <c r="P508" s="199"/>
    </row>
    <row r="509" spans="1:16" x14ac:dyDescent="0.2">
      <c r="A509" s="87"/>
      <c r="B509" s="1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99"/>
      <c r="O509" s="199"/>
      <c r="P509" s="199"/>
    </row>
    <row r="510" spans="1:16" x14ac:dyDescent="0.2">
      <c r="A510" s="87"/>
      <c r="B510" s="1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99"/>
      <c r="O510" s="199"/>
      <c r="P510" s="199"/>
    </row>
    <row r="511" spans="1:16" x14ac:dyDescent="0.2">
      <c r="A511" s="87"/>
      <c r="B511" s="1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99"/>
      <c r="O511" s="199"/>
      <c r="P511" s="199"/>
    </row>
    <row r="512" spans="1:16" x14ac:dyDescent="0.2">
      <c r="A512" s="87"/>
      <c r="B512" s="15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99"/>
      <c r="O512" s="199"/>
      <c r="P512" s="199"/>
    </row>
    <row r="513" spans="1:16" x14ac:dyDescent="0.2">
      <c r="A513" s="87"/>
      <c r="B513" s="15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99"/>
      <c r="O513" s="199"/>
      <c r="P513" s="199"/>
    </row>
    <row r="514" spans="1:16" x14ac:dyDescent="0.2">
      <c r="A514" s="87"/>
      <c r="B514" s="15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99"/>
      <c r="O514" s="199"/>
      <c r="P514" s="199"/>
    </row>
    <row r="515" spans="1:16" x14ac:dyDescent="0.2">
      <c r="A515" s="87"/>
      <c r="B515" s="15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99"/>
      <c r="O515" s="199"/>
      <c r="P515" s="199"/>
    </row>
    <row r="516" spans="1:16" x14ac:dyDescent="0.2">
      <c r="A516" s="87"/>
      <c r="B516" s="15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99"/>
      <c r="O516" s="199"/>
      <c r="P516" s="199"/>
    </row>
    <row r="517" spans="1:16" x14ac:dyDescent="0.2">
      <c r="A517" s="87"/>
      <c r="B517" s="15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99"/>
      <c r="O517" s="199"/>
      <c r="P517" s="199"/>
    </row>
    <row r="518" spans="1:16" x14ac:dyDescent="0.2">
      <c r="A518" s="87"/>
      <c r="B518" s="15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99"/>
      <c r="O518" s="199"/>
      <c r="P518" s="199"/>
    </row>
    <row r="519" spans="1:16" x14ac:dyDescent="0.2">
      <c r="A519" s="87"/>
      <c r="B519" s="15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99"/>
      <c r="O519" s="199"/>
      <c r="P519" s="199"/>
    </row>
    <row r="520" spans="1:16" x14ac:dyDescent="0.2">
      <c r="A520" s="87"/>
      <c r="B520" s="15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99"/>
      <c r="O520" s="199"/>
      <c r="P520" s="199"/>
    </row>
    <row r="521" spans="1:16" x14ac:dyDescent="0.2">
      <c r="A521" s="87"/>
      <c r="B521" s="15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99"/>
      <c r="O521" s="199"/>
      <c r="P521" s="199"/>
    </row>
    <row r="522" spans="1:16" x14ac:dyDescent="0.2">
      <c r="A522" s="87"/>
      <c r="B522" s="15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99"/>
      <c r="O522" s="199"/>
      <c r="P522" s="199"/>
    </row>
    <row r="523" spans="1:16" x14ac:dyDescent="0.2">
      <c r="A523" s="87"/>
      <c r="B523" s="15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99"/>
      <c r="O523" s="199"/>
      <c r="P523" s="199"/>
    </row>
    <row r="524" spans="1:16" x14ac:dyDescent="0.2">
      <c r="A524" s="87"/>
      <c r="B524" s="15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99"/>
      <c r="O524" s="199"/>
      <c r="P524" s="199"/>
    </row>
    <row r="525" spans="1:16" x14ac:dyDescent="0.2">
      <c r="A525" s="87"/>
      <c r="B525" s="15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99"/>
      <c r="O525" s="199"/>
      <c r="P525" s="199"/>
    </row>
    <row r="526" spans="1:16" x14ac:dyDescent="0.2">
      <c r="A526" s="87"/>
      <c r="B526" s="15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99"/>
      <c r="O526" s="199"/>
      <c r="P526" s="199"/>
    </row>
  </sheetData>
  <mergeCells count="29">
    <mergeCell ref="A238:B238"/>
    <mergeCell ref="A6:B6"/>
    <mergeCell ref="A25:B25"/>
    <mergeCell ref="A78:B78"/>
    <mergeCell ref="A100:B100"/>
    <mergeCell ref="A26:B26"/>
    <mergeCell ref="A175:B175"/>
    <mergeCell ref="A184:B184"/>
    <mergeCell ref="A201:B201"/>
    <mergeCell ref="A163:B163"/>
    <mergeCell ref="A134:B134"/>
    <mergeCell ref="A168:B168"/>
    <mergeCell ref="A139:B139"/>
    <mergeCell ref="A1:M1"/>
    <mergeCell ref="A158:B158"/>
    <mergeCell ref="A113:B113"/>
    <mergeCell ref="A232:B232"/>
    <mergeCell ref="A145:B145"/>
    <mergeCell ref="A118:B118"/>
    <mergeCell ref="A101:B101"/>
    <mergeCell ref="A212:B212"/>
    <mergeCell ref="A71:B71"/>
    <mergeCell ref="A72:B72"/>
    <mergeCell ref="A231:B231"/>
    <mergeCell ref="A128:B128"/>
    <mergeCell ref="A67:B67"/>
    <mergeCell ref="A96:B96"/>
    <mergeCell ref="A207:B207"/>
    <mergeCell ref="A110:B11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2022-02-14T08:55:03Z</cp:lastPrinted>
  <dcterms:created xsi:type="dcterms:W3CDTF">2013-09-11T11:00:21Z</dcterms:created>
  <dcterms:modified xsi:type="dcterms:W3CDTF">2022-03-09T11:02:51Z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